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000" windowHeight="10725" tabRatio="943" firstSheet="1" activeTab="7"/>
  </bookViews>
  <sheets>
    <sheet name="{965AD0B32C57411CC1788A05F9BCE}" sheetId="4" state="hidden" r:id="rId1"/>
    <sheet name="branża drogowa-535mb" sheetId="7" r:id="rId2"/>
    <sheet name="branża drogowa-3371mb" sheetId="13" r:id="rId3"/>
    <sheet name="branża drogowa-3371mb serwisowa" sheetId="15" r:id="rId4"/>
    <sheet name="branża mostowa-przepust" sheetId="21" r:id="rId5"/>
    <sheet name="branża mostowa-most" sheetId="22" r:id="rId6"/>
    <sheet name="branża drogowa-przepust skrzynk" sheetId="23" r:id="rId7"/>
    <sheet name="Tabela elementów scalonych" sheetId="29" r:id="rId8"/>
  </sheets>
  <definedNames>
    <definedName name="_xlnm.Print_Area" localSheetId="6">'branża drogowa-przepust skrzynk'!$A$1:$G$73</definedName>
  </definedNames>
  <calcPr calcId="145621" fullPrecision="0"/>
</workbook>
</file>

<file path=xl/calcChain.xml><?xml version="1.0" encoding="utf-8"?>
<calcChain xmlns="http://schemas.openxmlformats.org/spreadsheetml/2006/main">
  <c r="F205" i="22" l="1"/>
  <c r="F199" i="22"/>
  <c r="F198" i="22"/>
  <c r="F197" i="22"/>
  <c r="F196" i="22"/>
  <c r="F181" i="22"/>
  <c r="F180" i="22"/>
  <c r="F167" i="22"/>
  <c r="F166" i="22"/>
  <c r="F149" i="22"/>
  <c r="F139" i="22"/>
  <c r="F120" i="22"/>
  <c r="F119" i="22"/>
  <c r="F118" i="22"/>
  <c r="F110" i="22"/>
  <c r="F108" i="22"/>
  <c r="F99" i="22"/>
  <c r="F95" i="22"/>
  <c r="F91" i="22"/>
  <c r="F87" i="22"/>
  <c r="F86" i="22"/>
  <c r="F67" i="22"/>
  <c r="F82" i="21"/>
  <c r="F81" i="21"/>
  <c r="F80" i="21"/>
  <c r="F68" i="21"/>
  <c r="F64" i="21"/>
  <c r="F63" i="21"/>
  <c r="F56" i="21"/>
  <c r="F22" i="21"/>
  <c r="F126" i="22" l="1"/>
  <c r="F128" i="22"/>
</calcChain>
</file>

<file path=xl/comments1.xml><?xml version="1.0" encoding="utf-8"?>
<comments xmlns="http://schemas.openxmlformats.org/spreadsheetml/2006/main">
  <authors>
    <author>KrzysztofN</author>
  </authors>
  <commentList>
    <comment ref="A200" authorId="0">
      <text>
        <r>
          <rPr>
            <b/>
            <sz val="8"/>
            <color indexed="81"/>
            <rFont val="Tahoma"/>
            <family val="2"/>
            <charset val="238"/>
          </rPr>
          <t>KrzysztofN: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<sst xmlns="http://schemas.openxmlformats.org/spreadsheetml/2006/main" count="2077" uniqueCount="935">
  <si>
    <t>POZYCJE KOSZTORYSU</t>
  </si>
  <si>
    <t>WARTOŚĆ KOSZTORYSU</t>
  </si>
  <si>
    <t>Lp.</t>
  </si>
  <si>
    <t>Roboty pomiarowe przy liniowych robotach ziemnych - trasa drogi w terenie równinnym</t>
  </si>
  <si>
    <t>km</t>
  </si>
  <si>
    <t>Ścinanie drzew piłą mechaniczną</t>
  </si>
  <si>
    <t>szt.</t>
  </si>
  <si>
    <t>Mechaniczne karczowanie pni</t>
  </si>
  <si>
    <t>Wywożenie dłużyc na odległość 10 km</t>
  </si>
  <si>
    <t>mp</t>
  </si>
  <si>
    <t>Wywożenie karpiny na odległość 10 km</t>
  </si>
  <si>
    <t>Wywożenie gałęzi na odległość 10 km</t>
  </si>
  <si>
    <t xml:space="preserve">KNR 2-01 0205-04 0214-04 </t>
  </si>
  <si>
    <t>m3</t>
  </si>
  <si>
    <t>KNR 2-01 0235-02</t>
  </si>
  <si>
    <t>KNNR 6 0103-03</t>
  </si>
  <si>
    <t>Profilowanie i zagęszczanie podłoża wykonywane mechanicznie pod warstwy konstrukcyjne nawierzchni jezdni</t>
  </si>
  <si>
    <t>m2</t>
  </si>
  <si>
    <t>KNNR 6 0103-01</t>
  </si>
  <si>
    <t>Profilowanie i zagęszczanie podłoża wykonywane ręcznie pod warstwy konstrukcyjne nawierzchni - chodniki</t>
  </si>
  <si>
    <t>Profilowanie i zagęszczanie podłoża wykonywane ręcznie pod warstwy konstrukcyjne nawierzchni - ścieżki rowerowe</t>
  </si>
  <si>
    <t>Profilowanie i zagęszczanie podłoża wykonywane ręcznie pod warstwy konstrukcyjne nawierzchni - zjazdy indywidualne</t>
  </si>
  <si>
    <t>Profilowanie i zagęszczanie poboczy wykonywane ręcznie</t>
  </si>
  <si>
    <t>Profilowanie podłoża wykonywane ręcznie pod warstwy konstrukcyjne nawierzchni - zieleńce</t>
  </si>
  <si>
    <t>KNR AT-03 0201-01</t>
  </si>
  <si>
    <t>Stabilizacja gruntu cementem (materiał z wytwórni) o Rm=2,5 MPa, grubość warstwy po zagęszczeniu 15 cm</t>
  </si>
  <si>
    <t>KNNR 6 0113-03</t>
  </si>
  <si>
    <t>KNK 2-06 0401-02</t>
  </si>
  <si>
    <t>Ława betonowa z oporem pod krawężniki wystające</t>
  </si>
  <si>
    <t>Ława betonowa z oporem pod krawężniki zaniżone (wjazdowe)</t>
  </si>
  <si>
    <t>KNNR 6 0401-01</t>
  </si>
  <si>
    <t>Krawężniki betonowe wystające o wymiarach 15x30cm bez ław</t>
  </si>
  <si>
    <t>m</t>
  </si>
  <si>
    <t>Krawężniki betonowe zaniżone (wjazdowe) o wymiarach 15x22cm bez ław</t>
  </si>
  <si>
    <t>KNNR 6 0106-01</t>
  </si>
  <si>
    <t>Warstwy odcinające zagęszczane ręcznie o gr. 5cm - pod obrzeża</t>
  </si>
  <si>
    <t>KNNR 6 0404-05</t>
  </si>
  <si>
    <t>Obrzeża betonowe o wymiarach 30x8cm na podsypce cementowo-piaskowej</t>
  </si>
  <si>
    <t>Obrzeża betonowe o wymiarach 30x8cm na ławie betonowej z oporem - zjazdy</t>
  </si>
  <si>
    <t>KNR AT-03 0202-01</t>
  </si>
  <si>
    <t>KNNR 6 0110-03</t>
  </si>
  <si>
    <t>KNR AT-03 0202-02</t>
  </si>
  <si>
    <t>KNNR 6 0308-01</t>
  </si>
  <si>
    <t>KNNR 6 0309-03</t>
  </si>
  <si>
    <t>Warstwy ścieralne z AC11S PMB 45/80-55 gr. 4cm</t>
  </si>
  <si>
    <t>KNNR 6 0104-01</t>
  </si>
  <si>
    <t>Warstwy odsączające zagęszczane mechanicznie o gr.10 cm</t>
  </si>
  <si>
    <t>KNNR 6 0113-01</t>
  </si>
  <si>
    <t>Podbudowy z KŁSM 0/31,5mm gr. 15 cm</t>
  </si>
  <si>
    <t>KNNR 6 0502-03</t>
  </si>
  <si>
    <t>Nawierzchnia z kostki brukowej betonowej (czerwona-bezfazowa) gr. 8cm na podsypce cementowo-piaskowej gr. 3-5cm</t>
  </si>
  <si>
    <t>KNNR 6 0113-02</t>
  </si>
  <si>
    <t>Podbudowy z KŁSM 0/31,5mm gr. 20cm</t>
  </si>
  <si>
    <t>Nawierzchnia z kostki brukowej betonowej (szara-fazowana) gr. 8cm na podsypce cementowo-piaskowej gr. 3-5cm</t>
  </si>
  <si>
    <t>KNR 2-01 0507-02</t>
  </si>
  <si>
    <t>KNR 2-01 0510-03</t>
  </si>
  <si>
    <t>KNNR 6 0702-01</t>
  </si>
  <si>
    <t>Słupki do znaków pionowych - pojedyncze</t>
  </si>
  <si>
    <t>KNNR 6 0702-05</t>
  </si>
  <si>
    <t>Tarcze pionowych znaków drogowych. Wielkość znaków "Średnie". Typ folii odblaskowej "1"</t>
  </si>
  <si>
    <t>Tarcze pionowych znaków drogowych. Wielkość znaków "Średnie". Typ folii odblaskowej "2"</t>
  </si>
  <si>
    <t>Specyfikacja</t>
  </si>
  <si>
    <t>D-01.02.01</t>
  </si>
  <si>
    <t>D-02.01.01</t>
  </si>
  <si>
    <t>D-02.03.01</t>
  </si>
  <si>
    <t>D-04.01.01</t>
  </si>
  <si>
    <t>8 d.3</t>
  </si>
  <si>
    <t>9 d.3</t>
  </si>
  <si>
    <t>10 d.3</t>
  </si>
  <si>
    <t>11 d.3</t>
  </si>
  <si>
    <t>12 d.3</t>
  </si>
  <si>
    <t>13 d.3</t>
  </si>
  <si>
    <t>14 d.3</t>
  </si>
  <si>
    <t>15 d.3</t>
  </si>
  <si>
    <t>16 d.3</t>
  </si>
  <si>
    <t>D-04.05.01</t>
  </si>
  <si>
    <t>D-04.04.02</t>
  </si>
  <si>
    <t>D-04.03.01</t>
  </si>
  <si>
    <t>D-05.03.05a</t>
  </si>
  <si>
    <t>D-06.01.01</t>
  </si>
  <si>
    <t>Wartość netto w PLN</t>
  </si>
  <si>
    <t>Razem dział: Roboty przygotowawcze</t>
  </si>
  <si>
    <t>Razem dział: Roboty ziemne</t>
  </si>
  <si>
    <t>Razem dział: Krawężniki i obrzeża</t>
  </si>
  <si>
    <t>Razem dział: Chodnik</t>
  </si>
  <si>
    <t>Razem dział: Ścieżka rowerowa</t>
  </si>
  <si>
    <t>Razem dział: Zjazdy indywidualne</t>
  </si>
  <si>
    <t>Razem dział: Skarpy i dno rowu</t>
  </si>
  <si>
    <t>Razem dział: Oznakowanie pionowe</t>
  </si>
  <si>
    <t>Razem dział: Urządzenia bezpieczeństwa ruchu</t>
  </si>
  <si>
    <t>Wartość kosztorysowa robót bez podatku VAT</t>
  </si>
  <si>
    <t>Ogółem wartość kosztorysowa robót</t>
  </si>
  <si>
    <t>upoważnionej do składania oświadczeń woli</t>
  </si>
  <si>
    <t>Jednostka</t>
  </si>
  <si>
    <t>D-09.01.01</t>
  </si>
  <si>
    <t>KNR 2-21 0213-01</t>
  </si>
  <si>
    <t>KNR 2-21 0213-02</t>
  </si>
  <si>
    <t>ha</t>
  </si>
  <si>
    <t>28 d.5</t>
  </si>
  <si>
    <t>Mechaniczne oczyszczenie i skropienie emulsją asfaltową podbudowy pomocniczej; zużycie emulsji 0,8 kg/m2</t>
  </si>
  <si>
    <t>Mechaniczne oczyszczenie i skropienie emulsją asfaltową podbudowy zasadniczej; zużycie emulsji 0,5 kg/m2</t>
  </si>
  <si>
    <t>Mechaniczne oczyszczenie i skropienie emulsją asfaltową warstwy wiążącej; zużycie emulsji 0,5 kg/m2</t>
  </si>
  <si>
    <t>Razem dział: Zieleń</t>
  </si>
  <si>
    <t>20 d.4</t>
  </si>
  <si>
    <t>21 d.4</t>
  </si>
  <si>
    <t>22 d.5</t>
  </si>
  <si>
    <t>23 d.5</t>
  </si>
  <si>
    <t>25 d.5</t>
  </si>
  <si>
    <t>26 d.5</t>
  </si>
  <si>
    <t>27 d.5</t>
  </si>
  <si>
    <t>29 d.6</t>
  </si>
  <si>
    <t>31 d.6</t>
  </si>
  <si>
    <t>32 d.6</t>
  </si>
  <si>
    <t>35 d.7</t>
  </si>
  <si>
    <t>36 d.7</t>
  </si>
  <si>
    <t>37 d.7</t>
  </si>
  <si>
    <t>38 d.7</t>
  </si>
  <si>
    <t>39 d.7</t>
  </si>
  <si>
    <t>40 d.7</t>
  </si>
  <si>
    <t>43 d.8</t>
  </si>
  <si>
    <t>44 d.8</t>
  </si>
  <si>
    <t>45 d.8</t>
  </si>
  <si>
    <t>49 d.10</t>
  </si>
  <si>
    <t>50 d.10</t>
  </si>
  <si>
    <t>52 d.11</t>
  </si>
  <si>
    <t>53 d.11</t>
  </si>
  <si>
    <t>Opis</t>
  </si>
  <si>
    <t>1 d.1</t>
  </si>
  <si>
    <t>2 d.1</t>
  </si>
  <si>
    <t>3 d.1</t>
  </si>
  <si>
    <t>4 d.1</t>
  </si>
  <si>
    <t>5 d.1</t>
  </si>
  <si>
    <t>6 d.1</t>
  </si>
  <si>
    <t xml:space="preserve">Razem dział: Roboty ziemne </t>
  </si>
  <si>
    <t>7 d.2</t>
  </si>
  <si>
    <t>8 d.2</t>
  </si>
  <si>
    <t>10 d.2</t>
  </si>
  <si>
    <t>11 d.2</t>
  </si>
  <si>
    <t>12 d.2</t>
  </si>
  <si>
    <t>szt</t>
  </si>
  <si>
    <t>13 d.2</t>
  </si>
  <si>
    <t>…………………………………………………………………………………………………………..</t>
  </si>
  <si>
    <t>…………………………………………………………………………………………………………….</t>
  </si>
  <si>
    <t>……………………………………………..</t>
  </si>
  <si>
    <t>podpis osoby ze strony wykonawy,</t>
  </si>
  <si>
    <t>Wartość</t>
  </si>
  <si>
    <t>KNR 2-01 0119-03</t>
  </si>
  <si>
    <t>KNR 2-01 0103-06</t>
  </si>
  <si>
    <t>KNR 2-01 0105-06</t>
  </si>
  <si>
    <t xml:space="preserve">KNR 2-01 0110-01 0110-04 </t>
  </si>
  <si>
    <t xml:space="preserve">KNR 2-01 0110-02 0110-05 </t>
  </si>
  <si>
    <t xml:space="preserve">KNR 2-01 0110-03 0110-05 </t>
  </si>
  <si>
    <t>Roboty ziemne wykonywane koparkami podsiębiernymi o poj.łyżki 0.25-0,60m3 z transportem urobku samochodami samowyładowczymi na odległość 10 km - WYKOPY wg tabeli robót ziemnych</t>
  </si>
  <si>
    <t>Formowanie i zagęszczanie nasypów  - NASYPY wg tabel robót ziemnych</t>
  </si>
  <si>
    <t>Podbudowa pomocnicza z KŁSM 0/31,5mm gr. 25 cm</t>
  </si>
  <si>
    <t>Podbudowy zasadniacza z AC WMS22 PMB 25/55-60 gr. 8cm (KROTNOŚĆ: 2)</t>
  </si>
  <si>
    <t>Warstwy wiążące z AC WMS16 PMB 25/55-60 gr. 4cm (KROTNOŚĆ: 2)</t>
  </si>
  <si>
    <t>Plantowanie skarp i dna rowu</t>
  </si>
  <si>
    <t>Obsianie skarp i dna rowu trawą</t>
  </si>
  <si>
    <t>KNNR 6 0705-06</t>
  </si>
  <si>
    <t>Cienkowarstwowe oznakowanie poziome farbą rozpuszczalnikową lub chemoutwardzalną. Symbole malowane</t>
  </si>
  <si>
    <t>KNR AT-04 0205-01</t>
  </si>
  <si>
    <t>Oznakowanie poziome grubowarstwowe - na gorąco, za pomocą mas termoplastycznych - pasy ciągłe</t>
  </si>
  <si>
    <t>m2 ozn.</t>
  </si>
  <si>
    <t>KNR AT-04 0205-02</t>
  </si>
  <si>
    <t>Oznakowanie poziome grubowarstwowe - na gorąco, za pomocą mas termoplastycznych - pasy przerywane</t>
  </si>
  <si>
    <t>KNR AT-04 0205-03</t>
  </si>
  <si>
    <t>Oznakowanie poziome grubowarstwowe - na gorąco, za pomocą mas termoplastycznych - przejścia dla pieszych i przejazdy dla rowerów</t>
  </si>
  <si>
    <t>KNR AT-04 0205-04</t>
  </si>
  <si>
    <t>Oznakowanie poziome grubowarstwowe - na gorąco, za pomocą mas termoplastycznych - symbole</t>
  </si>
  <si>
    <t>Ręczne rozrzucenie ziemi żyznej lub urodzajnej na terenie płaskim grubość warstwy 2cm</t>
  </si>
  <si>
    <t>Ręczne rozrzucenie ziemi żyznej lub urodzajnej na terenie płaskim - dodatek za każdy następny 1cm grubość warstwy (KROTNOŚĆ:13)</t>
  </si>
  <si>
    <t>KNR 2-21 0401-05</t>
  </si>
  <si>
    <t>Wykonanie trawników dywanowych siewem z nawożeniem</t>
  </si>
  <si>
    <t>Cena</t>
  </si>
  <si>
    <t>Wyszczególnienie elementów rozliczeniowych</t>
  </si>
  <si>
    <t>Nazwa</t>
  </si>
  <si>
    <t>Ilość</t>
  </si>
  <si>
    <t>jednostkowa</t>
  </si>
  <si>
    <t>x</t>
  </si>
  <si>
    <t>- roboty pomiarowe na drodze</t>
  </si>
  <si>
    <t>- ułożenie warstwy wiążącej na wiadukcie grubości 4 cm z asfaltu lanego</t>
  </si>
  <si>
    <t>Nawierzchnia z mieszanki grysowo-mastyksowej (typu SMA)  - warstwa ścieralna</t>
  </si>
  <si>
    <t>- ułożenie warstwy ścieralnej na wiadukcie grubości 5 cm z mieszanki grysowo-mastyksowej typu SMA</t>
  </si>
  <si>
    <t>Wykopy pod ławy w gruncie niespoistym wraz z umocnieniem</t>
  </si>
  <si>
    <t xml:space="preserve">-  wykonanie wykopów mechanicznie w gruncie kat. III </t>
  </si>
  <si>
    <t>Zasypanie wykopów wraz z zagęszczeniem</t>
  </si>
  <si>
    <t>- zasypanie wykopów przy przyczółkach oraz formowanie nasypu za przyczółkami wraz z zagęszczeniem - gruntem z dokopu Wykonawcy</t>
  </si>
  <si>
    <t>Beton fundamentów w deskowaniu</t>
  </si>
  <si>
    <t>- wykonanie ław fundamentowych przyczółków z betonu klasy C30/37 w deskowaniu</t>
  </si>
  <si>
    <t>Beton ustroju niosącego w elementach grubości &lt; 60 cm</t>
  </si>
  <si>
    <t xml:space="preserve">Beton płyt przejściowych </t>
  </si>
  <si>
    <t>Beton klasy poniżej B25 bez deskowania</t>
  </si>
  <si>
    <t xml:space="preserve">Konstrukcje stalowe ustroju niosącego </t>
  </si>
  <si>
    <t>Mg</t>
  </si>
  <si>
    <t>Pokrywanie powłokami malarskimi</t>
  </si>
  <si>
    <t xml:space="preserve">Metalizacja </t>
  </si>
  <si>
    <t xml:space="preserve">- ułożenie warstwy ochronnej izolacji pod kapami chodnikowymi z papy zgrzewalnej zwykłej lub papy asfaltowej na lepiku </t>
  </si>
  <si>
    <t>- ułożenie izolacji poziomej i pionowej z papy zgrzewalnej na powierzchni płyty przęsła</t>
  </si>
  <si>
    <t>Wpusty</t>
  </si>
  <si>
    <t>Łożyska garnkowe</t>
  </si>
  <si>
    <t>Urządzenia dylatacyjne szczelne</t>
  </si>
  <si>
    <t>Balustrady na obiektach mostowych</t>
  </si>
  <si>
    <t>Umocnienie stożków przyczółków</t>
  </si>
  <si>
    <t>Punkty pomiarowo-kontrolne</t>
  </si>
  <si>
    <t>- montaż (założenie) reperów na konstrukcji obiektu wraz z niezbędnymi pracami geodezyjnymi</t>
  </si>
  <si>
    <t>- założenie reperów stałych na gruncie</t>
  </si>
  <si>
    <t>Schody prefabrykowane</t>
  </si>
  <si>
    <t>Zdjęcie warstwy humusu</t>
  </si>
  <si>
    <t xml:space="preserve">- mechaniczne zdjęcie warstwy humusu grubości do 30 cm z przemieszczeniem oraz spryzmowaniem </t>
  </si>
  <si>
    <t>Koryto wraz z profilowaniem i zagęszczeniem podłoża</t>
  </si>
  <si>
    <t>- mechaniczne profilowanie i zagęszczenie podłoża - pod warstwy konstrukcyjne nawierzchni</t>
  </si>
  <si>
    <t>- wykonanie podbudowy pomocniczej z kruszywa łamanego 0/31,5 grubości 20 cm</t>
  </si>
  <si>
    <t>- wykonanie podbudowy z kruszywa stabilizowanego cementem o Rm = 2,5 MPa o grubości 15 cm</t>
  </si>
  <si>
    <t>- pielęgnacja podbudowy z gruntu stabilizowanego cementem</t>
  </si>
  <si>
    <t>Podbudowa z betonu asfaltowego</t>
  </si>
  <si>
    <t>Nawierzchnia z betonu asfaltowego - warstwa ścieralna</t>
  </si>
  <si>
    <t>- ułożenie warstwy ścieralnej grubości 5 cm z betonu asfaltowego AC11S50/70</t>
  </si>
  <si>
    <t>- umocnienie dna wewątrz przepustu kamieniem polnym otoczakowym na podłożu betonowym C12/15</t>
  </si>
  <si>
    <t>- ustawienie obrzeży betonowych 8×30 cm na podsypce cementowo-piaskowej</t>
  </si>
  <si>
    <t>Bariery ochronne stalowe</t>
  </si>
  <si>
    <t xml:space="preserve">Wykopy pod ławy w gruncie niespoistym wraz z rozparciem </t>
  </si>
  <si>
    <t>- wykonanie wykopów mechanicznie w gruncie kategorii III  wraz z odwiezieniem urobku na składowisko Wykonawcy</t>
  </si>
  <si>
    <t xml:space="preserve">Beton ustroju niosącego w elementach o grubości &lt; 60 cm </t>
  </si>
  <si>
    <t>- wykonanie wieńców żelbetowych na końcach przepustu z betonu klasy C25/30 w deskowaniu,</t>
  </si>
  <si>
    <t>Konstrukcje stalowe przepustów drogowych</t>
  </si>
  <si>
    <r>
      <t>m</t>
    </r>
    <r>
      <rPr>
        <b/>
        <sz val="10"/>
        <rFont val="Arial CE"/>
        <family val="2"/>
        <charset val="238"/>
      </rPr>
      <t/>
    </r>
  </si>
  <si>
    <t>Izolacje bitumiczne wykonane na zimno</t>
  </si>
  <si>
    <t>Drenaż pionowych ścian konstrukcji</t>
  </si>
  <si>
    <t>• umocnienie warstwy odcinającej nasypu</t>
  </si>
  <si>
    <t xml:space="preserve">- ułożenie geomembrany o grubości minimum 1,0 mm                                                      </t>
  </si>
  <si>
    <t xml:space="preserve">- ułożenie bentomaty o zawartości 5 kg bentonitu w 1 m2                                                 </t>
  </si>
  <si>
    <t>WYSZCZEGÓLNIENIE ELEMENTÓW</t>
  </si>
  <si>
    <t>KNNR 1 0101-03</t>
  </si>
  <si>
    <t>Mechaniczne ścinanie drzew z karczowaniem pni o średnicy 26-35 cm</t>
  </si>
  <si>
    <t>KNNR 1 0101-04</t>
  </si>
  <si>
    <t>Mechaniczne ścinanie drzew z karczowaniem pni o średnicy 36-45 cm</t>
  </si>
  <si>
    <t>KNNR 1 0101-06</t>
  </si>
  <si>
    <t>Mechaniczne ścinanie drzew z karczowaniem pni o średnicy 56-65 cm</t>
  </si>
  <si>
    <t>KNNR 1 0107-03</t>
  </si>
  <si>
    <t>Wywożenie gałęzi na odległość do 2 km</t>
  </si>
  <si>
    <t xml:space="preserve">KNR 2-01 0126-01 0126-02 </t>
  </si>
  <si>
    <t xml:space="preserve">KNR 2-01 0207-05 0214-04 </t>
  </si>
  <si>
    <t>Roboty ziemne wykonywane koparkami podsiębiernymi o poj. łyżki 2.00 m3 w gruncie kat. III z transportem urobku samochodami samowyładowczymi na odległość 5 km na odkład</t>
  </si>
  <si>
    <t xml:space="preserve">KNR 2-01 0239-03 0214-03 </t>
  </si>
  <si>
    <t>Roboty ziemne wykonywane ładowarkami kołowymi o poj. łyżki 2.00 m3 z transportem urobku samochodami samowyładowczymi na odległość 10 km; grunt kat. I - G1 (piasek) z zakupu - wymiana gruntu</t>
  </si>
  <si>
    <t>KNR 2-01 0237-07</t>
  </si>
  <si>
    <t>Zagęszczanie nasypów walcami samojezdnymi wibracyjnymi; grunt sypki kat. I</t>
  </si>
  <si>
    <t xml:space="preserve">KNR 2-01 0207-05 0214-03 </t>
  </si>
  <si>
    <t>Roboty ziemne wykonywane ładowarkami kołowymi o poj. łyżki 2.00 m3 z transportem urobku samochodami samowyładowczymi na odległość 10 km; grunt kat. I - G1 (piasek) z zakupu z przeznaczeniem na nasypy</t>
  </si>
  <si>
    <t>KNR 2-01 0313-01</t>
  </si>
  <si>
    <t>Formowanie nasypów z ziemi dowożonej samochodami samowyładowczymi (kat.gr.I-II)</t>
  </si>
  <si>
    <t>Zagęszczanie nasypów walcami samojezdnymi wibracyjnymi; grunt sypki kat. I-II</t>
  </si>
  <si>
    <t>KNR 2-01 0221-08</t>
  </si>
  <si>
    <t>Wykopy jamiste wykonywane koparkami podsiębiernymi 0.60 m3 na odkład w gruncie kat.III</t>
  </si>
  <si>
    <t>KNR 2-33 0601-01</t>
  </si>
  <si>
    <t>KNR 2-33 0601-02</t>
  </si>
  <si>
    <t>KNR 2-31 0109-03</t>
  </si>
  <si>
    <t>Umocnienie skarp - podbudowa betonowa, bet.C-8/10 - grubość warstwy po zagęszczeniu 10 cm</t>
  </si>
  <si>
    <t>KNR 2-01 0516-05</t>
  </si>
  <si>
    <t>Umocnienie skarp wlotu i wylotu przepustów kamieniem bruk. na podsypce cementowo-piaskowej</t>
  </si>
  <si>
    <t>KNR 2-31 0114-07 0114-08</t>
  </si>
  <si>
    <t>Podbudowa z kruszywa łamanego  0/31,5  - warstwa górna o grubości po zagęszczeniu 15 cm</t>
  </si>
  <si>
    <t>KNR 2-31 0103-04</t>
  </si>
  <si>
    <t>Mechaniczne profilowanie i zagęszczenie podłoża pod warstwy konstrukcyjne nawierzchni w gruncie kat. I-IV</t>
  </si>
  <si>
    <t>KNNR 6 0111-01</t>
  </si>
  <si>
    <t>Wzmocnienie podłoża wykonane mechanicznie na budowie z gruntu stabilizowanego cementem o Rm 2,5Mpa, warstwa o grubości po zagęszczeniu 10 cm</t>
  </si>
  <si>
    <t>KNR 2-31 0114-05 0114-06</t>
  </si>
  <si>
    <t>KNR 2-31 1004-06</t>
  </si>
  <si>
    <t>Mechaniczne czyszczenie podbudowy pomocniczej  z kruszywa łam.</t>
  </si>
  <si>
    <t>KNR 2-31 1004-07</t>
  </si>
  <si>
    <t>Skropienie podbudowy  stabil. mech.  emulsją asfaltową w ilości 0,7- 1,00 kg/m2</t>
  </si>
  <si>
    <t>KNR 2-31 0110-01 0110-02</t>
  </si>
  <si>
    <t>Skropienie podbudowy bitum. emulsją asfaltową w ilości 0,3-0,5 kg/m2</t>
  </si>
  <si>
    <t>KNR 2-31 0311-05 0311-06</t>
  </si>
  <si>
    <t>KNR 2-31 0605-01</t>
  </si>
  <si>
    <t>Przepusty rurowe pod zjazdami - ława fundamentowa żwirowa</t>
  </si>
  <si>
    <t>KNR 2-31 0605-06</t>
  </si>
  <si>
    <t>Przepusty rurowe pod zjazdami - rury PEHD o śr. 40 cm</t>
  </si>
  <si>
    <t>KNNR 6 0111-02</t>
  </si>
  <si>
    <t>Wzmocnienie podłoża wykonane mechanicznie na budowie z gruntu stabilizowanego cementem o Rm 2,5Mpa, warstwa o grubości po zagęszczeniu 15 cm</t>
  </si>
  <si>
    <t>KNR 2-31 0202-09</t>
  </si>
  <si>
    <t>Oczyszczenie i skropienie podbudowy  emulsją asfaltową w ilości 0,7-1,0 kg/m2</t>
  </si>
  <si>
    <t>Nawierzchnia z mieszanek mineralno-bitumicznych grysowo-żwirowych - warstwa ścieralna asfaltowa z AC11S50/70 jak dla KR-2 - grubość po zagęszczeniu 4 cm</t>
  </si>
  <si>
    <t>Uzupełnienie poboczy na zjazdach - Nawierzchnia żwirowa - górna warstwa jezdni rozścielana mechanicznie - grubość po zagęszczeniu 8 cm</t>
  </si>
  <si>
    <t>Podbudowa z kruszywa łamanego  0/31,5  - warstwa dolna + górna (wykonane dwuwarstwowo) o grubości po zagęszczeniu 20 cm</t>
  </si>
  <si>
    <t>KNR 2-31 0311-01</t>
  </si>
  <si>
    <t>Nawierzchnia z mieszanek mineralno-bitumicznych grysowo-żwirowych - warstwa wiążąca asfaltowa z AC16W50/70 w/g PN-EN jak dla KR-2 , grubość po zagęszcz. 4 cm</t>
  </si>
  <si>
    <t>Skropienie w-wy  podb. bitum.  emulsją asfaltową wilości 0,1-0,3 kg/m2</t>
  </si>
  <si>
    <t>KNR 2-31 0202-09 0202-10</t>
  </si>
  <si>
    <t>Uzupełnienie poboczy - Nawierzchnia żwirowa - górna warstwa jezdni rozścielana mechanicznie - grubość po zagęszczeniu 12 cm</t>
  </si>
  <si>
    <t xml:space="preserve">KNR 2-01 0510-01 0510-02 </t>
  </si>
  <si>
    <t>Humusowanie skarp i pasów zieleni z obsianiem trawą przy zastosowaniu technologi hydroobsiewu przy grub.warstwy humusu 10 cm - humus z odzysku</t>
  </si>
  <si>
    <t>KNNR 1 0101-02</t>
  </si>
  <si>
    <t>Mechaniczne ścinanie drzew z karczowaniem pni o średnicy 16-25 cm</t>
  </si>
  <si>
    <t>Wywożenie karpiny na odległość 2 km</t>
  </si>
  <si>
    <t xml:space="preserve">KNNR 1 0107-02  </t>
  </si>
  <si>
    <t>Wywożenie dłużyc na odległość 2 km</t>
  </si>
  <si>
    <t xml:space="preserve">KNNR 1 0107-01 </t>
  </si>
  <si>
    <t>Usunięcie warstwy ziemi urodzajnej (humusu) o grubości30 cm za pomocą spycharek</t>
  </si>
  <si>
    <t>Części przelotowe prefabrykowanych przepustów drogowych rurowych jednootworowych z rur PEHD o śr. 40 cm</t>
  </si>
  <si>
    <t>Wykonanie - Części przelotowe prefabrykowanych przepustów drogowych rurowych jednootworowych z rur PEHD o śr. 80 cm</t>
  </si>
  <si>
    <t>Wykonanie - Części przelotowe prefabrykowanych przepustów drogowych rurowych jednootworowych z rur PEHD o śr. 60 cm</t>
  </si>
  <si>
    <t>Wykonanie - Części przelotowe prefabrykowanych przepustów drogowych rurowych dwuotworowych z rur PEHD o śr. 80 cm x2</t>
  </si>
  <si>
    <t>KNR 2-01 0516-04</t>
  </si>
  <si>
    <t>Umocnienie skarp i dna rowów płytami bet. Azurowymi o wym. 8x40x60 cm na podsypce cem. - piask.</t>
  </si>
  <si>
    <t>Podbudowa z kruszywa naturalnego łamanego  0/31,5 - warstwa dolna o grubości po zagęszczeniu 20 cm, (wykonana dwuwarstwowo)</t>
  </si>
  <si>
    <t>Podbudowa z mieszanki mineralno-bitumicznej klińcowo-żwirowej o lepiszczu asfaltowym  AC  22 P 50/70 - grubość warstwy po zagęszczeniu 13 cm</t>
  </si>
  <si>
    <t>Nawierzchnia z mieszanek mineralno-bitumicznych grysowo-żwirowych - warstwa ścieralna asfaltowa AC11S PMB 50/70-55 - grubość po zagęszczeniu 5cm</t>
  </si>
  <si>
    <t>KNR AT -04 0101-01</t>
  </si>
  <si>
    <t>Warstwa wzmacniajaca grunt pod warstwy techn. Z geowłókniny o szer. 5 m</t>
  </si>
  <si>
    <t>KNNR 6 0104-04</t>
  </si>
  <si>
    <t>warstwy mrozoochronne wykonane zi zageszczone mechanicznie o grub. 20 cm</t>
  </si>
  <si>
    <t xml:space="preserve">Podbudowa z kruszywa naturalnego  - warstwa górna o grubości po zagęszczeniu 20 cm, </t>
  </si>
  <si>
    <t xml:space="preserve"> Nawierzchnia żwirowa - górna warstwa jezdni rozścielana mechanicznie - grubość po zagęszczeniu 12 cm</t>
  </si>
  <si>
    <t>D-01.01.01</t>
  </si>
  <si>
    <t>URZĄDZENIA BEZPIECZEŃSTWA RUCHU 64 mb</t>
  </si>
  <si>
    <t>Nawierzchnia z kostki brukowej betonowej (kolor-bezfazowa) gr. 8cm na podsypce cementowo-piaskowej gr. 3-5cm</t>
  </si>
  <si>
    <t>Nr SST</t>
  </si>
  <si>
    <t>ROBOTY DROGOWE</t>
  </si>
  <si>
    <t>D.01.00.00.</t>
  </si>
  <si>
    <t>D.01.01.01</t>
  </si>
  <si>
    <t>Roboty geodezyjne.</t>
  </si>
  <si>
    <t xml:space="preserve">a). Odtworzenie w terenie osi głównych przepustu i koryta rzeki do regulacji, wraz z założeniem punktów wysokościowych.                               </t>
  </si>
  <si>
    <t>b). Inwentaryzacja powykonawcza.</t>
  </si>
  <si>
    <t>kpl</t>
  </si>
  <si>
    <t>D.02.00.00.</t>
  </si>
  <si>
    <t>D.02.01.01.</t>
  </si>
  <si>
    <t>Wykopy w gruncie kat. I - III.</t>
  </si>
  <si>
    <t xml:space="preserve">a). Wykopy w gruncie kat. I - III  pod wykonanie przepustu na odkład.                                                                                                                      </t>
  </si>
  <si>
    <t xml:space="preserve">b). Pompowanie wody na czas wykonania wykopów, wykonania i zasypania ławy fundamentowej oraz montażu prefabrykatów przepustu.                                                                              </t>
  </si>
  <si>
    <t>m-g</t>
  </si>
  <si>
    <t xml:space="preserve">c). Tymczasowy przepust o średnicy 80 cm do przeprowadzenia wody na czas wykonywania robót zasadniczych.                                                                            </t>
  </si>
  <si>
    <t>D.02.03.01.</t>
  </si>
  <si>
    <t xml:space="preserve">Zasypanie wykopów i wykonanie nasypu nad przepustem. Przyjęto wykorzystanie 70 % urobku z wcześniejszego wykopu.                                            </t>
  </si>
  <si>
    <t xml:space="preserve">a). Gruntem z odkładu - 70 %.                                                                                                                                      </t>
  </si>
  <si>
    <t xml:space="preserve">b). Gruntem z dokopu.                                                                                                                                                                          </t>
  </si>
  <si>
    <t>D.06.00.00.</t>
  </si>
  <si>
    <t>D.06.01.01.</t>
  </si>
  <si>
    <t>Umocnienie skarp nasypów przy skrzydełkach.</t>
  </si>
  <si>
    <t xml:space="preserve">a). Umocnienie stożków nasypu elementami betonowymi drobnowymiarowymi na podsypce cementowo-piaskowej o gr. warstwy 3 cm.                                       </t>
  </si>
  <si>
    <t xml:space="preserve">b). Fundament podwalinowy do podtrzymania umocnienia z krawężnika betonowego 20 x 30 cm.                           </t>
  </si>
  <si>
    <t>D.06.01.02.</t>
  </si>
  <si>
    <t xml:space="preserve">Umocnienie powierzchniowe skarp nasypów, poza umocniniem elementami betonowymi, przez humusowanie z obsianiem trawą.              </t>
  </si>
  <si>
    <t>D.07.00.00.</t>
  </si>
  <si>
    <t>D.07.05.01.</t>
  </si>
  <si>
    <t xml:space="preserve">Bariera ochronna SP-06/02/D.                                                                                          </t>
  </si>
  <si>
    <t>ROBOTY MOSTOWE</t>
  </si>
  <si>
    <t>M.12.00.00.</t>
  </si>
  <si>
    <t>M.12.01.03.</t>
  </si>
  <si>
    <t>Stal zbrojeniowa kl. A-IIIN.</t>
  </si>
  <si>
    <t xml:space="preserve">a). Na ławy fundamentowe skrzydełek.                                                                                                      </t>
  </si>
  <si>
    <t>kg</t>
  </si>
  <si>
    <t xml:space="preserve">b). Na płytę nadbetonu.                                                                                                      </t>
  </si>
  <si>
    <t xml:space="preserve">c). Na skrzydełka.                                                                                                          </t>
  </si>
  <si>
    <t>M.13.00.00.</t>
  </si>
  <si>
    <t>M.13.01.01.</t>
  </si>
  <si>
    <t>Beton kl. C 30/37</t>
  </si>
  <si>
    <t xml:space="preserve">a). Na ławy fundamentowe skrzydełek.                                                                                                                                        </t>
  </si>
  <si>
    <t xml:space="preserve">b). Na płytę nadbetonu.                                                                                                    </t>
  </si>
  <si>
    <t xml:space="preserve">c). Na skrzydełka.                                                                                                                          </t>
  </si>
  <si>
    <t>M.13.02.01.</t>
  </si>
  <si>
    <t>Beton niekonstrukcyjny klasy poniżej C 20/25.</t>
  </si>
  <si>
    <t xml:space="preserve">a). Beton kl. C 12/15 na ławę fundamentową pod prefabrykaty.                                                                             </t>
  </si>
  <si>
    <t>M.13.03.01</t>
  </si>
  <si>
    <t xml:space="preserve">Montaż prefabrykatów skrzynkowych zamkniętych  2,50 X 1,50 na klasę obciążenia użytkowego B.                                             </t>
  </si>
  <si>
    <t>M.15.00.00.</t>
  </si>
  <si>
    <t>M.15.01.01.</t>
  </si>
  <si>
    <t xml:space="preserve">Izolacje cienkie z roztworów asfaltowych na zimno na powierzchniach betonowych stykających się z gruntem.                                  </t>
  </si>
  <si>
    <t>M.15.02.01.</t>
  </si>
  <si>
    <t xml:space="preserve">Izolacja z papy termozgrzewalnej na płycie nadbetonu i na stykach prefabrykatów pasami o szer. 0,33 m ( 1/3 szerokości rolki papy ).                   </t>
  </si>
  <si>
    <t>M.20.00.00.</t>
  </si>
  <si>
    <t>M.20.01.09.</t>
  </si>
  <si>
    <t xml:space="preserve">Powłoki ochronne sztywne na powierzchniach betonowych - na widocznej powierzchni szkrzydełek i na gzymsach.             </t>
  </si>
  <si>
    <t>M.20.02.02.</t>
  </si>
  <si>
    <t xml:space="preserve">Wiercenie otworów w konstrukcjach żelbetowych o średnicy 20 mm i głębokości do 10 cm z osadzeniem stalowych bolców zespalających na zaprawach kotwiących.                   </t>
  </si>
  <si>
    <t>M.20.03.01</t>
  </si>
  <si>
    <t>Regulacja i umocnienie koryta rzeki.</t>
  </si>
  <si>
    <t xml:space="preserve">a). Odmulenie i pogłębienie koryta rzeki oraz skarp na średnią głębokość  30 cm z dostosowaniem szerokości koryta rzeki przy obiekcie do jego światła poziomego.                  </t>
  </si>
  <si>
    <t xml:space="preserve">b). Wbudowanie geowłókniny na dnie i na skarpach koryta rzeki.                                           </t>
  </si>
  <si>
    <t xml:space="preserve">c). Umocnienie dna rzeki pod mostem materacami gabionowymi o gr. 20 cm.                                                                                                          </t>
  </si>
  <si>
    <t xml:space="preserve">d). Wbicie palisady z kołków drewnianych o średnicy Ø 7 - 9 cm i głębokości wbicia 100 cm, u podstawy umocnienia skarpy i na końcach umocnienia skarp i dna rzeki.     </t>
  </si>
  <si>
    <t>NAWIERZCHNIE I IZOLACJE 218 m2</t>
  </si>
  <si>
    <t>ZBROJENIE 1150 kg</t>
  </si>
  <si>
    <t>BETON 25,62 m3</t>
  </si>
  <si>
    <t>INNE ROBOTY MOSTOWE  181 m2</t>
  </si>
  <si>
    <t>D-03.01.03a</t>
  </si>
  <si>
    <t>D-04.06.01</t>
  </si>
  <si>
    <t>D-04.07.01a</t>
  </si>
  <si>
    <t>D-06.02.01</t>
  </si>
  <si>
    <t>D-06.02.01a</t>
  </si>
  <si>
    <t>D-05.01.03</t>
  </si>
  <si>
    <t>D-05.03.05b</t>
  </si>
  <si>
    <t>D-04.02.02a</t>
  </si>
  <si>
    <t>D-04.02.02</t>
  </si>
  <si>
    <t>D-04.04.01</t>
  </si>
  <si>
    <t>Budowa drogi powiatowej nr 3249W PSG PCH1- Rembielin</t>
  </si>
  <si>
    <t>Jedn. miary</t>
  </si>
  <si>
    <t>Cena jedn. netto w PLN</t>
  </si>
  <si>
    <t>7 d.3</t>
  </si>
  <si>
    <t>18 d.4</t>
  </si>
  <si>
    <t>19 d.4</t>
  </si>
  <si>
    <t>20 d.5</t>
  </si>
  <si>
    <t>21 d.5</t>
  </si>
  <si>
    <t>27 d.6</t>
  </si>
  <si>
    <t>28 d.6</t>
  </si>
  <si>
    <t>33 d.7</t>
  </si>
  <si>
    <t>34 d.7</t>
  </si>
  <si>
    <t>41 d.8</t>
  </si>
  <si>
    <t>42 d.8</t>
  </si>
  <si>
    <t>47 d.10</t>
  </si>
  <si>
    <t>48 d.10</t>
  </si>
  <si>
    <t>51 d.11</t>
  </si>
  <si>
    <t>1. Branża drogowa - odcinek o dł. 535 mb</t>
  </si>
  <si>
    <t>Razem dział: Oznakowanie poziome</t>
  </si>
  <si>
    <t xml:space="preserve">…………………… dn. ……………………………… 2016 r.                </t>
  </si>
  <si>
    <t xml:space="preserve">Razem dział: Wycinka Drzew </t>
  </si>
  <si>
    <t>2 d.2</t>
  </si>
  <si>
    <t>3 d.2</t>
  </si>
  <si>
    <t>4 d.2</t>
  </si>
  <si>
    <t>5 d.2</t>
  </si>
  <si>
    <t>6 d.2</t>
  </si>
  <si>
    <t>15 d.4</t>
  </si>
  <si>
    <t>16 d.4</t>
  </si>
  <si>
    <t xml:space="preserve">Razem dział: Jezdnia - Warstwy niebitumiczne </t>
  </si>
  <si>
    <t>17 d.5</t>
  </si>
  <si>
    <t>18 d.5</t>
  </si>
  <si>
    <t>19 d.5</t>
  </si>
  <si>
    <t>24 d.6</t>
  </si>
  <si>
    <t>25 d.6</t>
  </si>
  <si>
    <t>26 d.6</t>
  </si>
  <si>
    <t>30 d.7</t>
  </si>
  <si>
    <t>31 d.7</t>
  </si>
  <si>
    <t>32 d.7</t>
  </si>
  <si>
    <t xml:space="preserve">Razem dział:  Jezdnia - Warstwy bitumiczne </t>
  </si>
  <si>
    <t>33 d.8</t>
  </si>
  <si>
    <t>34 d.8</t>
  </si>
  <si>
    <t>35 d.8</t>
  </si>
  <si>
    <t>36 d.9</t>
  </si>
  <si>
    <t>37 d.9</t>
  </si>
  <si>
    <t>38 d.9</t>
  </si>
  <si>
    <t>39 d.10</t>
  </si>
  <si>
    <t>40 d.10</t>
  </si>
  <si>
    <t>41 d.11</t>
  </si>
  <si>
    <t>42 d.11</t>
  </si>
  <si>
    <t>43 d.11</t>
  </si>
  <si>
    <t>44 d.12</t>
  </si>
  <si>
    <t>45 d.12</t>
  </si>
  <si>
    <t>46 d.12</t>
  </si>
  <si>
    <t>47 d.12</t>
  </si>
  <si>
    <t>48 d.12</t>
  </si>
  <si>
    <t>49 d.13</t>
  </si>
  <si>
    <t>50 d.13</t>
  </si>
  <si>
    <t>51 d.13</t>
  </si>
  <si>
    <t>2. Branża drogowa - odcinek dł. 3,371 km</t>
  </si>
  <si>
    <t>7 d.1</t>
  </si>
  <si>
    <t>8 d.1</t>
  </si>
  <si>
    <t>9 d.1</t>
  </si>
  <si>
    <t>Razem dział: Wymiana gruntu</t>
  </si>
  <si>
    <t>17 d.4</t>
  </si>
  <si>
    <t>22 d.4</t>
  </si>
  <si>
    <t>23 d.4</t>
  </si>
  <si>
    <t>24 d.4</t>
  </si>
  <si>
    <t>Razem dział: Przepusty pod koroną drogi</t>
  </si>
  <si>
    <t>29 d.5</t>
  </si>
  <si>
    <t>30 d.5</t>
  </si>
  <si>
    <t>Razem dział: Podbudowa</t>
  </si>
  <si>
    <t>Razem dział: Nawierzchnia bitumiczna</t>
  </si>
  <si>
    <t>46 d.8</t>
  </si>
  <si>
    <t>47 d.8</t>
  </si>
  <si>
    <t>48 d.8</t>
  </si>
  <si>
    <t>49 d.8</t>
  </si>
  <si>
    <t>50 d.8</t>
  </si>
  <si>
    <t>Razem dział: Zjazdy publiczne</t>
  </si>
  <si>
    <t>Razem dział: Roboty wykończeniowe</t>
  </si>
  <si>
    <t>3. Branża drogowa - droga serwisowa dł. 3,371 km</t>
  </si>
  <si>
    <t>Razem dział: Nawierzchnia z kruszywa naturalnego</t>
  </si>
  <si>
    <t>11 d.4</t>
  </si>
  <si>
    <t>12 d.5</t>
  </si>
  <si>
    <t>Nr</t>
  </si>
  <si>
    <t>Kod CPV</t>
  </si>
  <si>
    <t>D-M-00.00.00</t>
  </si>
  <si>
    <t>WYMAGANIA OGÓLNE</t>
  </si>
  <si>
    <t>Opracowanie harmonogramu robót</t>
  </si>
  <si>
    <t>ryczałt</t>
  </si>
  <si>
    <t>Opracowanie technologi wykonywania rozbiórki istniejącego przepustu</t>
  </si>
  <si>
    <t>Opracowanie technologi wykonywania wykopów pod fundament przepustu</t>
  </si>
  <si>
    <t>Opracowanie projektu deskowania wraz z betonowaniem</t>
  </si>
  <si>
    <t>Opracowanie projektu układania konstrukcji przepustu</t>
  </si>
  <si>
    <t>Koszt dostosowania się do wymagań Warunków Kontraktu i Wymagań Ogólnych zawartych w Specyfikacji technicznej D-M.00.00.00</t>
  </si>
  <si>
    <t>ROBOTY PRZYGOTOWAWCZE 0,050 km</t>
  </si>
  <si>
    <t>45100000-8</t>
  </si>
  <si>
    <t>D.01.01.01.</t>
  </si>
  <si>
    <t>Wyznaczenie trasy i punktów wysokościowych</t>
  </si>
  <si>
    <t>- roboty pomiarowe dla potrzeb budowy przepustu w terenie równinnym</t>
  </si>
  <si>
    <t>45112210-0</t>
  </si>
  <si>
    <t>D.01.02.02.</t>
  </si>
  <si>
    <t>ROBOTY ZIEMNE 1380 m3</t>
  </si>
  <si>
    <t>45110000-1</t>
  </si>
  <si>
    <t>Wykonanie wykopów w gruntach nieskalistych</t>
  </si>
  <si>
    <t>- wykonanie wykopów pod rowy przydrożne</t>
  </si>
  <si>
    <t>Wykonanie nasypów</t>
  </si>
  <si>
    <t>- formowanie i zageszczanie nasypów z gruntu G1 dostarczanego środkami transportu kołowego</t>
  </si>
  <si>
    <t>D.04.00.00.</t>
  </si>
  <si>
    <t>PODBUDOWY 425 m2</t>
  </si>
  <si>
    <t>45233140-2</t>
  </si>
  <si>
    <t>D.04.01.01</t>
  </si>
  <si>
    <t>D.04.04.02.</t>
  </si>
  <si>
    <t>Podbudowa z kruszywa łamanego stabilizowanego mechanicznie</t>
  </si>
  <si>
    <t>D.04.05.01</t>
  </si>
  <si>
    <t>Podbudowa z gruntu stabilizowanego cementem</t>
  </si>
  <si>
    <t>D.04.07.01</t>
  </si>
  <si>
    <t>- wykonanie podbudowy zasadniczej grubości 13 cm z betonu asfaltowego AC22P50/70</t>
  </si>
  <si>
    <t>D.05.00.00.</t>
  </si>
  <si>
    <t>NAWIERZCHNIE 350 m2</t>
  </si>
  <si>
    <t>D.05.03.05b</t>
  </si>
  <si>
    <t>ROBOTY WYKOŃCZENIOWE  837 m2</t>
  </si>
  <si>
    <t>Umocnienie powierzchni skarp i rowów</t>
  </si>
  <si>
    <t>- obsianiem skarp i rowów trawą gęstą, tolerującą wodę zasoloną</t>
  </si>
  <si>
    <t>- umocnienie dna i skarp cieku materacami gabionowymi gr. 20cm wypełnionymi kamieniem polnym na geowłókninie separacyjnej</t>
  </si>
  <si>
    <t>- umocnienie skarp korpusu drogowego oraz rowów kamieniem polnym otoczakowym na podsypce cementowo-piaskowej</t>
  </si>
  <si>
    <t>- wykonanie palisady z kołków drewnianych ∅100mm wbitych na głębokość 150cm</t>
  </si>
  <si>
    <t>D.06.03.01.</t>
  </si>
  <si>
    <t>Umocnienie poboczy</t>
  </si>
  <si>
    <t xml:space="preserve">- umocnienie poboczy kruszywem naturalnym (żwirem), gr. w. 18 cm </t>
  </si>
  <si>
    <t>45233150-5</t>
  </si>
  <si>
    <t>- ustawienie odcinków wzmocnionych barier ochronnych stalowych typu H2W2B przy rozstawie słupków co 1 m (fragmentami na fundamentach, rozstaw co 1m przyjęto dla potrzeb przedmiarowych)</t>
  </si>
  <si>
    <t>M.11.00.00.</t>
  </si>
  <si>
    <t>FUNDAMENTOWANIE  828,25 m3</t>
  </si>
  <si>
    <t>45221000-2</t>
  </si>
  <si>
    <t>M.11.01.01</t>
  </si>
  <si>
    <t>M.11.01.04</t>
  </si>
  <si>
    <t>M.12.00.00</t>
  </si>
  <si>
    <t>ZBROJENIE  0,703 Mg</t>
  </si>
  <si>
    <t>M.12.01.02</t>
  </si>
  <si>
    <t>Zbrojenie betonu stalą klasy A-II, A-III</t>
  </si>
  <si>
    <t>- wykonanie oraz montaż zbrojenia elementów wiaduktu stalą klasy A-IIIN</t>
  </si>
  <si>
    <t>- fundamenty barier</t>
  </si>
  <si>
    <t>- wieńce żelbetowe</t>
  </si>
  <si>
    <t>- montaż kotew wieńcowych typu "A" i "B"</t>
  </si>
  <si>
    <t>BETON 7,8 m3</t>
  </si>
  <si>
    <t>M.13.01.01</t>
  </si>
  <si>
    <t>- wykonanie fundamentów barier ochronnych z betonu C20/25 w deskowaniu</t>
  </si>
  <si>
    <t>M.13.01.05.</t>
  </si>
  <si>
    <t>M.14.00.00.</t>
  </si>
  <si>
    <t>KONSTRUKCJE STALOWE  33,25 m</t>
  </si>
  <si>
    <t>M.14.01.10.</t>
  </si>
  <si>
    <t>• montaż konstrukcji wielopłaszczowej stalowej przepustu z segmentów o szerokości 6,00 m i wysokości 3,57 m zabezpieczonej antykorozyjnie ocynkiem ogniowo oraz od wewnątrz powłoką epoksydowo-poliuretanową</t>
  </si>
  <si>
    <t>IZOLACJE 8,0 m2</t>
  </si>
  <si>
    <t>M.15.01.02</t>
  </si>
  <si>
    <t>- wykonanie izolacji powierzchni odziemnych betonu wieńca - materiałem powłokowym (epoksydowo-bitumicznym) do izolacji na zimno wraz z zagruntowaniem</t>
  </si>
  <si>
    <t>INNE ROBOTY MOSTOWE  248,8 m2</t>
  </si>
  <si>
    <t>M.20.01.02.</t>
  </si>
  <si>
    <t>Warstwa filtracyjna za przyczółkiem wraz z zabezpieczeniem konstrukcji przed napływem wody</t>
  </si>
  <si>
    <t>M.20.01.03.</t>
  </si>
  <si>
    <t>M.20.01.08.</t>
  </si>
  <si>
    <t>Powierzchniowe zabezpieczenie betonu</t>
  </si>
  <si>
    <t>- powierzchniowe zabezpieczenie antykorozyjne powierzchni betonowych gzymsów wraz z oczyszceniem i przygotowaniem powierzchni</t>
  </si>
  <si>
    <t>- ułożenie rur drenarskich średnicy f 110 mm obłożonych geowłókniną o perforacji 220 stopni w zasypce filtracyjnej z kruszywa łamanego 8/16</t>
  </si>
  <si>
    <r>
      <t>m</t>
    </r>
    <r>
      <rPr>
        <vertAlign val="superscript"/>
        <sz val="8"/>
        <rFont val="Arial"/>
        <family val="2"/>
        <charset val="238"/>
      </rPr>
      <t>2</t>
    </r>
  </si>
  <si>
    <r>
      <t>m</t>
    </r>
    <r>
      <rPr>
        <vertAlign val="superscript"/>
        <sz val="8"/>
        <rFont val="Arial"/>
        <family val="2"/>
        <charset val="238"/>
      </rPr>
      <t>3</t>
    </r>
  </si>
  <si>
    <r>
      <t>m</t>
    </r>
    <r>
      <rPr>
        <vertAlign val="superscript"/>
        <sz val="8"/>
        <rFont val="Arial"/>
        <family val="2"/>
        <charset val="238"/>
      </rPr>
      <t>2</t>
    </r>
    <r>
      <rPr>
        <b/>
        <sz val="10"/>
        <rFont val="Arial CE"/>
        <family val="2"/>
        <charset val="238"/>
      </rPr>
      <t/>
    </r>
  </si>
  <si>
    <r>
      <t>- wykonanie podbudowy pod przepust żwirowo-piaskowej 0-45mm - wraz z zagęszczeniem do I</t>
    </r>
    <r>
      <rPr>
        <vertAlign val="subscript"/>
        <sz val="8"/>
        <rFont val="Arial"/>
        <family val="2"/>
        <charset val="238"/>
      </rPr>
      <t>s</t>
    </r>
    <r>
      <rPr>
        <sz val="8"/>
        <rFont val="Arial"/>
        <family val="2"/>
        <charset val="238"/>
      </rPr>
      <t>=0,98 i transportem z dokopu Wykonawcy</t>
    </r>
  </si>
  <si>
    <r>
      <t>- formowanie nasypów nad przepustem (zasypka) żwirowo-piaskowa 0-45mm - wraz z zagęszczeniem do I</t>
    </r>
    <r>
      <rPr>
        <vertAlign val="subscript"/>
        <sz val="8"/>
        <rFont val="Arial"/>
        <family val="2"/>
        <charset val="238"/>
      </rPr>
      <t>s</t>
    </r>
    <r>
      <rPr>
        <sz val="8"/>
        <rFont val="Arial"/>
        <family val="2"/>
        <charset val="238"/>
      </rPr>
      <t>=0,95-0,98 i transportem z dokopu Wykonawcy</t>
    </r>
  </si>
  <si>
    <r>
      <t>- ułożenie warstwy geowłókniny polipropylenowej o masie 500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                             </t>
    </r>
  </si>
  <si>
    <t>Specyfikacji Technicznej</t>
  </si>
  <si>
    <t>Opracowanie technologi wykonywania wykopów pod fundamenty</t>
  </si>
  <si>
    <t>Opracowanie projektu technologicznego wykonania posadowienia pośredniego na palach</t>
  </si>
  <si>
    <t>Opracowanie projektu rusztowań roboczych i pomocniczych</t>
  </si>
  <si>
    <t>Opracowanie technologi montażu konstrukcji stalowej</t>
  </si>
  <si>
    <t>Opracowanie technologi montażu łożysk</t>
  </si>
  <si>
    <t>Opracowanie technologi montażu urządzeń dylatacyjnych</t>
  </si>
  <si>
    <t>Opracowanie projektu próbnego obciążenia wiaduktu</t>
  </si>
  <si>
    <t>Wykonanie iuminacji mostu</t>
  </si>
  <si>
    <t>ROBOTY PRZYGOTOWAWCZE 0,11km</t>
  </si>
  <si>
    <t>ROBOTY ZIEMNE 1700 m3</t>
  </si>
  <si>
    <t>- wykonanie wykopów torfów wraz z wywozem środkami transportu kołowego</t>
  </si>
  <si>
    <t>D.03.00.00.</t>
  </si>
  <si>
    <t xml:space="preserve">ODWODNIENIE KORPUSU DROGOWEGO  2 szt stud. + 2 szt rur </t>
  </si>
  <si>
    <t>D.03.02.01.</t>
  </si>
  <si>
    <t>Kanalizacja deszczowa</t>
  </si>
  <si>
    <t>- budowa studni kanalizacyjnych z osadnikiem z betonowych elementów prefabrykowanych, o średnicy 600 mm, z wpustami drogowymi i przykanalikami odprowadzającymi wodę do rowów drogowych</t>
  </si>
  <si>
    <t>- osadzenie rur osłonowych DN 200 z HDPE lub PP w skrzydle, na etapie układania zbrojenia przyczółka w celu przeprowadzenia przykanalika wraz z uszczelnieniem materiałem trwale-plastycznym na całej grubości skrzydła</t>
  </si>
  <si>
    <t>PODBUDOWY  336 m2</t>
  </si>
  <si>
    <t>NAWIERZCHNIE 836 m2</t>
  </si>
  <si>
    <t>45233220-7</t>
  </si>
  <si>
    <t>D.05.03.13.</t>
  </si>
  <si>
    <t>ROBOTY WYKOŃCZENIOWE 2170 m2</t>
  </si>
  <si>
    <t>- umocnienie skarp i dna materacami gabionowymi, o gr. min. 20 cm, wypełnione kamieniem polnym otoczakowym lub łamanym, ułożone na geowłókninie separacyjnej</t>
  </si>
  <si>
    <t>- umocnienie skarp i dna rowów kamieniem polnym otoczakowym na podsypce cementowo-piaskowej</t>
  </si>
  <si>
    <t xml:space="preserve">- umocnienie terenu w obrysie mostu żwirem, gr. w. 10 cm </t>
  </si>
  <si>
    <t>D.08.00.00.</t>
  </si>
  <si>
    <t>ELEMENTY ULIC 105 m2</t>
  </si>
  <si>
    <t>45233120-6</t>
  </si>
  <si>
    <t>D.08.01.01.</t>
  </si>
  <si>
    <t>Krawężniki betonowe</t>
  </si>
  <si>
    <t>- ustawienie krawężników betonowych 20×30×100 cm zanikających na ławie betonowej z oporem</t>
  </si>
  <si>
    <t>D.08.05.01.</t>
  </si>
  <si>
    <t>Ściek z prefabrykowanych elementów betonowych</t>
  </si>
  <si>
    <t>- wykonanie ścieków drogowych z elementów prefabrykowanych korytkowych wg KPED KARTA 01.03 układanych na betonie B10 (C8/10) gr. min.5cm</t>
  </si>
  <si>
    <t>M.11.00.00</t>
  </si>
  <si>
    <t>- formowanie nasypów z gruntu nieprzepuszczalnego - warstwa odcinająca z gruntu nieprzepuszczalnego wraz z zagęszczeniem ubijakami do wskaźnika zagęszczenia Is &gt;=1,00 (z transportem z dokopu Wykonawcy)</t>
  </si>
  <si>
    <t>-  zasypanie wnęki za przyczółkami wraz z zagęszczeniem do Is&gt;=1,0 - gruntem dowiezionym z dokopu Wykonawcy</t>
  </si>
  <si>
    <t>-  formowanie stożków wraz z zagęszczeniem do Is=1,00÷0,97 - gruntem dowiezionym z dokopu Wykonawcy,</t>
  </si>
  <si>
    <t>M.11.02.01</t>
  </si>
  <si>
    <t>Wbicie pali prefabrykowanych, żelbetowych</t>
  </si>
  <si>
    <t>- wbicie pali żelbetowych, prostych o przekroju 40×40 cm i długości 12,0 m do projektowanej głębokości wraz z rozkuciem głowic pali na długości 95 cm</t>
  </si>
  <si>
    <t>M.11.02.06.</t>
  </si>
  <si>
    <t>Próbne obciążenie pali wbijanych</t>
  </si>
  <si>
    <t>- wykonanie próbnego obciążenia pali fundamentowych wbijanych żelbetowych o przekroju 40×40 cm i długości do 12,0 m wraz z wykonaniem projektu próbnego obciążenia</t>
  </si>
  <si>
    <t>M.11.07.01</t>
  </si>
  <si>
    <t>Ścianka szczelna stalowa</t>
  </si>
  <si>
    <t>- wbicie ścianki szczelnej stalowej długości h=6,0 m wraz z montażem ewentualnych rozparć - z pozostawieniem i przycięciem ścianek</t>
  </si>
  <si>
    <t>ZBROJENIE150,081  Mg</t>
  </si>
  <si>
    <t>- oczepy ścian oporowych</t>
  </si>
  <si>
    <t>- fundamenty podpór</t>
  </si>
  <si>
    <t>- korpusy podpór</t>
  </si>
  <si>
    <t>- skrzydła podpór</t>
  </si>
  <si>
    <t>- kapy chodnikowe</t>
  </si>
  <si>
    <t>- płyta ustroju nośnego</t>
  </si>
  <si>
    <t>- płyty przejściowe</t>
  </si>
  <si>
    <t>- montaż kotew talerzowych G=8,5 kg/szt.</t>
  </si>
  <si>
    <t>M.13.00.00</t>
  </si>
  <si>
    <t>BETON  944,7 m3</t>
  </si>
  <si>
    <t>- wykonanie oczepów ściany oporowej z betonu klasy C30/37 w deskowaniu</t>
  </si>
  <si>
    <t>- wykonanie fundamentu pod ściany z gruntu zbrojonego z betonu klasy C25/30</t>
  </si>
  <si>
    <t>M.13.01.04</t>
  </si>
  <si>
    <t>Beton podpór w elementach grubości ≥ 60 cm</t>
  </si>
  <si>
    <t xml:space="preserve">- wykonanie korpusów przyczółków z betonu klasy C35/45 w deskowaniu wykonanych jak beton architektoniczny </t>
  </si>
  <si>
    <t xml:space="preserve">- wykonanie skrzydeł podpór z betonu klasy C35/45 w deskowaniu wykonanych jak beton architektoniczny </t>
  </si>
  <si>
    <t>- betonowanie płyty pomostu - ustroju nośnego w deskowaniu z betonu C40/50</t>
  </si>
  <si>
    <t>M.13.01.07.</t>
  </si>
  <si>
    <t xml:space="preserve">Beton zabudowy chodników </t>
  </si>
  <si>
    <t>- wykonanie kap chodnikowych w deskowaniu z betonu C25/30</t>
  </si>
  <si>
    <t>M.13.01.08.</t>
  </si>
  <si>
    <t>- wykonanie płyt przejściowych w deskowaniu z betonu C25/30</t>
  </si>
  <si>
    <t>M.13.02.02.</t>
  </si>
  <si>
    <t>- wykonanie korka pod fundamenty z betonu klasy C12/15</t>
  </si>
  <si>
    <t>- wykonanie warstwy wyrównawczej pod oczep ściany oporowej z betonu klasy C12/15</t>
  </si>
  <si>
    <t>- wykonanie podbetonu pod płyty przejściowe z betonu klasy C12/15</t>
  </si>
  <si>
    <t>- wykonanie warstwy ochronno-wyrównawczej nad płytami przejściowymi z betonu klasy C8/10</t>
  </si>
  <si>
    <t>- wykonanie podbetonu pod kapy chodnikowe z betonu klasy C8/10</t>
  </si>
  <si>
    <t>M.13.03.04.</t>
  </si>
  <si>
    <t>Montaż prefabrykatów gzymsowych</t>
  </si>
  <si>
    <t>- montaż prefabrykatów deski gzymsowej z polimerobetonu o wysokośco 60 cm, zbrojonych prętami min. ∅ 5mm w siatce 10x10cm oraz prętami kotwiącymi wykonanymi z prętów ze stali nierdzewnej, spoinowanych materiałem trwale plastycznym na całej wysokości</t>
  </si>
  <si>
    <t>M.14.00.00</t>
  </si>
  <si>
    <t>KONSTRUKCJE STALOWE 455,998 Mg</t>
  </si>
  <si>
    <t>M.14.01.02</t>
  </si>
  <si>
    <t>- łuki, ściągi, podłużnice i poprzecznice stalowe oraz sworznie</t>
  </si>
  <si>
    <t>- kątownik 60x40x5, ze stali nierdzewnej klasy 1.4571</t>
  </si>
  <si>
    <t>- mocowanie kątownika - kotwy wklejane M8x80 ze stali nierdzewnej</t>
  </si>
  <si>
    <t>M.14.01.02a</t>
  </si>
  <si>
    <t>Wieszaki prętowe</t>
  </si>
  <si>
    <t>- wieszaki prętowe łuku</t>
  </si>
  <si>
    <t>M.14.02.01</t>
  </si>
  <si>
    <t>M.14.02.02</t>
  </si>
  <si>
    <t>M.15.00.00</t>
  </si>
  <si>
    <t>IZOLACJE 2869,3 m2</t>
  </si>
  <si>
    <t>- wykonanie izolacji powierzchni odziemnych betonu podpór i płyt przejściowych - materiałem powłokowym (epoksydowo-bitumicznym) do izolacji na zimno wraz z zagruntowaniem</t>
  </si>
  <si>
    <t>M.15.02.03</t>
  </si>
  <si>
    <t>Izolacja płyty pomostu obiektu mostowego z papy termozgrzewalnej</t>
  </si>
  <si>
    <t>M.15.03.01.</t>
  </si>
  <si>
    <t>Izolacjonawierzchnia na kapach obiektu mostowego</t>
  </si>
  <si>
    <t>- wykonanie nawierzchni chodników na konstrukcji wiaduktu i kapach na gruncie z żywic epoksydowo-poliuretanowych grubości 5 mm</t>
  </si>
  <si>
    <t>M.15.04.02.</t>
  </si>
  <si>
    <t xml:space="preserve">Nawierzchnia z asfaltu lanego </t>
  </si>
  <si>
    <t>- ułożenie warstwy ścieralnej - ścieku przykrawężnikowego grubości 5÷6 cm z  asfaltu lanego wraz z przyklejeniem taśmy uszczelniającej</t>
  </si>
  <si>
    <t>M.16.00.00</t>
  </si>
  <si>
    <t>ODWODNIENIE 8 sz wp./123 mb</t>
  </si>
  <si>
    <t>M.16.01.01</t>
  </si>
  <si>
    <t>- osadzenie wpustów (350×500 mm) wraz z podłączeniem z rurą kanalizacyjną i  uszczelnieniem połączeń</t>
  </si>
  <si>
    <t>M.16.01.02</t>
  </si>
  <si>
    <t>- montaż elementów odwodnienia (czyszczaki, kielichy kompensacyjne, itp.)</t>
  </si>
  <si>
    <t>M.16.01.03.</t>
  </si>
  <si>
    <t>Sączki odwodnienia izolacji</t>
  </si>
  <si>
    <t>- montaż sączków odwadniających izolację</t>
  </si>
  <si>
    <t>- wykonanie drenażu podłużnego i grysu 8÷16 mm otaczanego żywicą epoksydową</t>
  </si>
  <si>
    <t>- wykonanie geokompozytu drenażowego</t>
  </si>
  <si>
    <t>M.17.00.00</t>
  </si>
  <si>
    <t>ŁOŻYSKA 4 szt.</t>
  </si>
  <si>
    <t>M.17.01.04.</t>
  </si>
  <si>
    <t>- montaż łożysk garnkowych - stałych o nośności 5500 kN</t>
  </si>
  <si>
    <t>- montaż łożysk garnkowych - wielokierunkowych o nośności 5500 kN</t>
  </si>
  <si>
    <t>- montaż łożysk garnkowych - jednokierunkowych o nośności 5500 kN</t>
  </si>
  <si>
    <t>M.18.00.00</t>
  </si>
  <si>
    <t>URZĄDZENIA DYLATACYJNE 31,4 mb</t>
  </si>
  <si>
    <t>M.18.01.01.</t>
  </si>
  <si>
    <t xml:space="preserve">- montaż dylatacji modułowej o przesuwie ± 30 mm nad przyczółkiem wraz z elementami ze stali nierdzewnej - w jezdni i chodnikach </t>
  </si>
  <si>
    <t>- montaż dylatacji modułowej o przesuwie ± 65 mm nad przyczółkiem wraz z elementami ze stali nierdzewnej i nakładkami wyciszającymi - w jezdni i chodnikach</t>
  </si>
  <si>
    <t>M.18.02.01.</t>
  </si>
  <si>
    <t>Dylatacja - wypełnienie przerw</t>
  </si>
  <si>
    <t>- wypełnienie szczelin dylatacyjnych oczepów ścian oporowych materiałem trwale-plastycznym o szerokości 2 cm</t>
  </si>
  <si>
    <t>- ułożenie przekładki pionowej z płyt styropianowych o grubości 5 mm</t>
  </si>
  <si>
    <t>- ułożenie przekładki pionowej z płyt styropianowych o grubości 15 mm</t>
  </si>
  <si>
    <t>- wypełniona rundsznurem szczeliny dylatacyjnej na kapach chodnikowych</t>
  </si>
  <si>
    <t>- wypełnienie zalewką z żywic epoksydowo - poliuretanowych szczelin w kapach chodnikowych na głębokość min. 1,0cm</t>
  </si>
  <si>
    <t>- wypełnienie materiałem trwale-plastycznym 2x1,5cm</t>
  </si>
  <si>
    <t>- wypełnienie materiałem trwale-plastycznym 6x1,5cm</t>
  </si>
  <si>
    <t>M.19.00.00</t>
  </si>
  <si>
    <t>ELEMENTY ZABEZPIECZAJĄCE 198 mb ,167 mb</t>
  </si>
  <si>
    <t>M.19.01.01.</t>
  </si>
  <si>
    <t>Krawężnik mostowy kamienny</t>
  </si>
  <si>
    <t>M.19.01.02.</t>
  </si>
  <si>
    <t>Bariery na obiektach mostowych</t>
  </si>
  <si>
    <t>- montaż barier sztywnych H2 W2 B na moście</t>
  </si>
  <si>
    <t>M.19.01.02a</t>
  </si>
  <si>
    <t>- montaż barier sztywnych L2 W2 B zabijanych w gruncie</t>
  </si>
  <si>
    <t>M.19.01.04.</t>
  </si>
  <si>
    <t>M.20.00.00</t>
  </si>
  <si>
    <t>INNE ROBOTY MOSTOWE 1125 m2, 3,90 m3, 125 m2, 1485 m2</t>
  </si>
  <si>
    <t xml:space="preserve">- montaż geokompozytu (folii kubełkowej) na przyczółkach i skrzydłach                        </t>
  </si>
  <si>
    <t xml:space="preserve">- ułożenie geomembrany o grubości minimum 1,0 mm (dotyczy ścian oporowych z gruntu zbrojonego)            </t>
  </si>
  <si>
    <t>M.20.01.05.</t>
  </si>
  <si>
    <t>- umocnienie skarp drobnowymiarowymi elementami betonowymi na betonie C12/15 gr.10cm</t>
  </si>
  <si>
    <t>- ustawienie krawężników betonowych 20×30 cm na ławie z oporem u podnóża skarp</t>
  </si>
  <si>
    <t>M.20.01.07.</t>
  </si>
  <si>
    <t>Próbne obciążenie mostu</t>
  </si>
  <si>
    <t>- wykonanie próbnego obciążenia mostu wraz z opracowaniem wyników</t>
  </si>
  <si>
    <t>Zabezpieczenie antykorozyjne powierzchni betonowych</t>
  </si>
  <si>
    <t>- czyszczenie i odtłuszczenie powierzchni płyty pomostu (sufitowe)_x000D_</t>
  </si>
  <si>
    <t>- malowanie farbą akrylową betonowych powierzchni płyty pomostu wraz z ostatnią powłoką w kolorze zgodnym z dokumentacją projektową</t>
  </si>
  <si>
    <t>- czyszczenie i odtłuszczenie powierzchni podpór</t>
  </si>
  <si>
    <t>- zabezpieczenie poprzez hydrofobizacje powierzchni betonowych podpór</t>
  </si>
  <si>
    <t>- malowanie farbą akrylową betonowych powierzchni podpór betonowych wraz z ostatnią powłoką w kolorze zgodnym z dokumentacją projektową</t>
  </si>
  <si>
    <t>M.20.01.10.</t>
  </si>
  <si>
    <t>- wykonanie drobnych elementów z betonu B 10 (C8/10)</t>
  </si>
  <si>
    <t>- wykonanie elementów betonowych na skarpach (stopnie, przepony, zakończenia) z betonu B30 (C25/30)</t>
  </si>
  <si>
    <t>- wykonanie ławy żwirowej</t>
  </si>
  <si>
    <t>- wykonanie poręczy na schodach ze stali S235</t>
  </si>
  <si>
    <t>M.20.01.15.</t>
  </si>
  <si>
    <t>M.20.01.16.</t>
  </si>
  <si>
    <t xml:space="preserve">Zabezpieczenie powierzchni przed graffiti </t>
  </si>
  <si>
    <t>- wykonanie zabezpieczenia przed graffiti typu trwałego środkami ANTIGRAF - mechanicznie, powierzchni : gładkiej podpór, spodu płyty betonowej i deskach gzymsowych - (wraz z przygotowaniem powierzchni)</t>
  </si>
  <si>
    <t>- wykonanie zabezpieczenia przed graffiti typu trwałego środkami ANTIGRAF - mechanicznie, powierzchni : gładkiej konstrukcji stalowej - (wraz z przygotowaniem powierzchni)</t>
  </si>
  <si>
    <t>M.20.02.11.</t>
  </si>
  <si>
    <t>Mury oporowe z gruntu zbrojonego</t>
  </si>
  <si>
    <t>- montaż prefabrykowanych skrzydełek z bloczków betonowych 15x20 cm z betonu B30 (C25/30)</t>
  </si>
  <si>
    <t>- ułożenie geosiatek jednokierunkowych wykonanych z polietylenu wysokiej gęstości o wytrzumałości na zerwanie 130 kN/m</t>
  </si>
  <si>
    <t>- ułożenie przekładki pionowej z płyt styropianowych o grubości 20 mm między zewnętrzną powierzchnią ściany oporowej a deską gzymsową</t>
  </si>
  <si>
    <t>- zasypanie gruntu zbrojonego</t>
  </si>
  <si>
    <t>• Ustawienie i scalenie konstrukcji stalowej:</t>
  </si>
  <si>
    <t>- opierzenie z blachy gr. 5mm, stal S235, zabezpieczone antykorozyjnie poprzez cynkowanie zanurzeniowe (ogniowe), grubość powłoki min. 85mm</t>
  </si>
  <si>
    <t>- mocowanie opierzenia - M6x20, klasy 4.8, B, podkładka sprężynowa - śruba wklejana na żywicę, zabezpieczone antykorozyjnie poprzez ocynkowanie - zabezpieczenie antykorozyjne powierzchni śrub porównywalne do 50mm cynkowania zanurzeniowego</t>
  </si>
  <si>
    <t xml:space="preserve">- pokrycie konstrukcji metalizowanej natryskowo farbami (grubość min. 180 mm) - w wytwórni (na budowie uzupełnić powlokę malarska w obrębie styków montażowych)      </t>
  </si>
  <si>
    <t xml:space="preserve">- oczyszczenie i zabezpieczenie antykorozyjne konstrukcji metodą metalizacji natryskowej (grubość 200 mm) - w wytwórni </t>
  </si>
  <si>
    <t>Rury o przekroju f 150÷300 mm</t>
  </si>
  <si>
    <t>- montaż kanału z PP lub HDPE f 220 mm wraz z mocowaniem do uchwytów na przęśle i podporach</t>
  </si>
  <si>
    <t>- montaż kanału z PP lub HDPE f 150 mm wraz z mocowaniem do uchwytów na przęśle i podporach</t>
  </si>
  <si>
    <t>- ustawienie krawężnika kamiennego 20×20 cm (z osadzonymi prętami stalowymi) na ławie z grysu otoczonego żywicą wraz z uszczelnieniem styku z nawierzchnią taśmą oraz kapą (zalewką)</t>
  </si>
  <si>
    <t>- montaż poręczy mostowych stalowych z profili zamkniętych o wysokości 110 cm wraz z montażem słupków do kotew (masa łączna 7015,54 kg) oraz ocynkowaniem zanurzeniowym gr. 85 mm i  malowaniem balustrad w kolorze zgodnym z kolorystyką obiektu</t>
  </si>
  <si>
    <t>- ułożenie rur perforowanych PCV średnicy f 110 mm obłożonych geotkaniną w zasypce z gruntu przepuszczalnego - za płytami przejściowymi</t>
  </si>
  <si>
    <r>
      <t>m</t>
    </r>
    <r>
      <rPr>
        <vertAlign val="superscript"/>
        <sz val="8"/>
        <rFont val="Arial"/>
        <family val="2"/>
        <charset val="238"/>
      </rPr>
      <t>2</t>
    </r>
    <r>
      <rPr>
        <b/>
        <sz val="10"/>
        <rFont val="Arial CE"/>
      </rPr>
      <t/>
    </r>
  </si>
  <si>
    <r>
      <t>- ułożenie warstwy geowłókniny polipropylenowej o masie 500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(dotyczy ścian oporowych z gruntu zbrojonego)</t>
    </r>
  </si>
  <si>
    <t>10 d.1</t>
  </si>
  <si>
    <t>11 d.1</t>
  </si>
  <si>
    <t>12 d.4</t>
  </si>
  <si>
    <t>13 d.4</t>
  </si>
  <si>
    <t>14 d.4</t>
  </si>
  <si>
    <t>16 d.5</t>
  </si>
  <si>
    <t>17 d.6</t>
  </si>
  <si>
    <t>18 d.6</t>
  </si>
  <si>
    <t>19 d.6</t>
  </si>
  <si>
    <t>20 d.6</t>
  </si>
  <si>
    <t>21 d.6</t>
  </si>
  <si>
    <t>22 d.6</t>
  </si>
  <si>
    <t>23 d.6</t>
  </si>
  <si>
    <t>24 d.7</t>
  </si>
  <si>
    <t>25 d.8</t>
  </si>
  <si>
    <t>26 d.8</t>
  </si>
  <si>
    <t>27 d.8</t>
  </si>
  <si>
    <t>28 d.9</t>
  </si>
  <si>
    <t>29 d.9</t>
  </si>
  <si>
    <t>30 d.9</t>
  </si>
  <si>
    <t>32 d.10</t>
  </si>
  <si>
    <t>36 d.13</t>
  </si>
  <si>
    <t>37 d.13</t>
  </si>
  <si>
    <t>38 d.13</t>
  </si>
  <si>
    <t>39 d.13</t>
  </si>
  <si>
    <t>31 d.10</t>
  </si>
  <si>
    <t>33 d.11</t>
  </si>
  <si>
    <t>34 d.12</t>
  </si>
  <si>
    <t>35 d.13</t>
  </si>
  <si>
    <t>26 d.7</t>
  </si>
  <si>
    <t>27 d.7</t>
  </si>
  <si>
    <t>28 d.7</t>
  </si>
  <si>
    <t>29 d.7</t>
  </si>
  <si>
    <t>35 d.9</t>
  </si>
  <si>
    <t>39 d.9</t>
  </si>
  <si>
    <t>40 d.9</t>
  </si>
  <si>
    <t>41 d.9</t>
  </si>
  <si>
    <t>43 d.10</t>
  </si>
  <si>
    <t>44 d.10</t>
  </si>
  <si>
    <t>45 d.10</t>
  </si>
  <si>
    <t>46 d.10</t>
  </si>
  <si>
    <t>54 d.11</t>
  </si>
  <si>
    <t>55 d.11</t>
  </si>
  <si>
    <t>56 d.11</t>
  </si>
  <si>
    <t>57 d.11</t>
  </si>
  <si>
    <t>58 d.11</t>
  </si>
  <si>
    <t>59 d.11</t>
  </si>
  <si>
    <t>60 d.11</t>
  </si>
  <si>
    <t>61 d.11</t>
  </si>
  <si>
    <t>62 d.11</t>
  </si>
  <si>
    <t>63 d.11</t>
  </si>
  <si>
    <t>64 d.11</t>
  </si>
  <si>
    <t>65 d.12</t>
  </si>
  <si>
    <t>66 d.12</t>
  </si>
  <si>
    <t>67 d.12</t>
  </si>
  <si>
    <t>68 d.12</t>
  </si>
  <si>
    <t>69 d.12</t>
  </si>
  <si>
    <t>70 d.12</t>
  </si>
  <si>
    <t>71 d.12</t>
  </si>
  <si>
    <t>73 d.13</t>
  </si>
  <si>
    <t>74 d.13</t>
  </si>
  <si>
    <t>75 d.13</t>
  </si>
  <si>
    <t>76 d.13</t>
  </si>
  <si>
    <t>77 d.13</t>
  </si>
  <si>
    <t>79 d.14</t>
  </si>
  <si>
    <t>80 d.14</t>
  </si>
  <si>
    <t>81 d.14</t>
  </si>
  <si>
    <t>82 d.14</t>
  </si>
  <si>
    <t>83 d.14</t>
  </si>
  <si>
    <t>84 d.14</t>
  </si>
  <si>
    <t>86 d.15</t>
  </si>
  <si>
    <t>87 d.15</t>
  </si>
  <si>
    <t>89 d.16</t>
  </si>
  <si>
    <t>90 d.16</t>
  </si>
  <si>
    <t>91 d.16</t>
  </si>
  <si>
    <t>92 d.16</t>
  </si>
  <si>
    <t>93 d.16</t>
  </si>
  <si>
    <t>94 d.16</t>
  </si>
  <si>
    <t>95 d.16</t>
  </si>
  <si>
    <t>96 d.16</t>
  </si>
  <si>
    <t>98 d.17</t>
  </si>
  <si>
    <t>99 d.17</t>
  </si>
  <si>
    <t>100 d.17</t>
  </si>
  <si>
    <t>102 d.18</t>
  </si>
  <si>
    <t>103 d.18</t>
  </si>
  <si>
    <t>104 d.18</t>
  </si>
  <si>
    <t>105 d.18</t>
  </si>
  <si>
    <t>106 d.18</t>
  </si>
  <si>
    <t>107 d.18</t>
  </si>
  <si>
    <t>108 d.18</t>
  </si>
  <si>
    <t>109 d.18</t>
  </si>
  <si>
    <t>110 d.18</t>
  </si>
  <si>
    <t>111 d.18</t>
  </si>
  <si>
    <t>112 d.18</t>
  </si>
  <si>
    <t>113 d.18</t>
  </si>
  <si>
    <t>114 d.18</t>
  </si>
  <si>
    <t>115 d.18</t>
  </si>
  <si>
    <t>116 d.18</t>
  </si>
  <si>
    <t>117 d.18</t>
  </si>
  <si>
    <t>118 d.18</t>
  </si>
  <si>
    <t>119 d.18</t>
  </si>
  <si>
    <t>120 d.18</t>
  </si>
  <si>
    <t>121 d.18</t>
  </si>
  <si>
    <t>122 d.18</t>
  </si>
  <si>
    <t>123 d.18</t>
  </si>
  <si>
    <t>124 d.18</t>
  </si>
  <si>
    <t>42 d.9</t>
  </si>
  <si>
    <t>72 d.12</t>
  </si>
  <si>
    <t>78 d.13</t>
  </si>
  <si>
    <t>85 d.14</t>
  </si>
  <si>
    <t>88 d.15</t>
  </si>
  <si>
    <t>97 d.16</t>
  </si>
  <si>
    <t>101 d.17</t>
  </si>
  <si>
    <t>125 d.18</t>
  </si>
  <si>
    <t>Razem dział: Zbrojenie</t>
  </si>
  <si>
    <t>Razem dział: Beton</t>
  </si>
  <si>
    <t>Razem dział: Nawierzchnie i izolacje</t>
  </si>
  <si>
    <t>Razem dział: Inne roboty mostowe</t>
  </si>
  <si>
    <t>13 d.5</t>
  </si>
  <si>
    <t>14 d.5</t>
  </si>
  <si>
    <t>15 d.6</t>
  </si>
  <si>
    <t>16 d.6</t>
  </si>
  <si>
    <t>20 d.7</t>
  </si>
  <si>
    <t>21 d.7</t>
  </si>
  <si>
    <t>22 d.8</t>
  </si>
  <si>
    <t>23 d.8</t>
  </si>
  <si>
    <t>24 d.8</t>
  </si>
  <si>
    <t>OZNACZENIE ELEMENTU</t>
  </si>
  <si>
    <t>WARTOŚĆ NETTO w PLN</t>
  </si>
  <si>
    <t>Branża drogowa</t>
  </si>
  <si>
    <t>RAZEM WARTOŚĆ NETTO</t>
  </si>
  <si>
    <t>RAZEM WARTOŚĆ BRUTTO</t>
  </si>
  <si>
    <t>Branża drogowa - odc. o dł. 535 mb</t>
  </si>
  <si>
    <t>Branża drogowa - przepust skrzynkowy</t>
  </si>
  <si>
    <t>Branża drogowa - odc. o dł. 3,371 km</t>
  </si>
  <si>
    <t>Branża drogowa - droga serwisowa o dł. 3,371 km</t>
  </si>
  <si>
    <t>Most na rzece Orzyc</t>
  </si>
  <si>
    <t>Przepust na Kanale nr 1</t>
  </si>
  <si>
    <t>FUNDAMENTOWANIE 730 m 3 ,96 szt.</t>
  </si>
  <si>
    <t>KOSZTORYS OFERTOWY</t>
  </si>
  <si>
    <t>KOSZTORYS  OFERTOWY</t>
  </si>
  <si>
    <t xml:space="preserve">Podatek VAT ... % </t>
  </si>
  <si>
    <t xml:space="preserve">Podatek ...% VAT </t>
  </si>
  <si>
    <t>PODATEK VAT ...%</t>
  </si>
  <si>
    <t>4. Przepust na kanale nr 1</t>
  </si>
  <si>
    <t>5. Most na rzece Orzyc dł. 60 mb</t>
  </si>
  <si>
    <t>ROBOTY PRZYGOTOWAWCZE CPV 45111200-0</t>
  </si>
  <si>
    <t>WYCINKA DRZEW  CPV 45111200-0</t>
  </si>
  <si>
    <t>ROBOTY ZIEMNE CPV 45111200-0</t>
  </si>
  <si>
    <t>JEZDNIA - WARSTWY NIEBITUMICZNE  CPV 45233220-7</t>
  </si>
  <si>
    <t>KRAWĘŻNIKI I OBRZEŻA CPV 45233140-2</t>
  </si>
  <si>
    <t>JEZDNIA - WARSTWY BITUMICZNE  CPV 45233220-7</t>
  </si>
  <si>
    <t xml:space="preserve">CHODNIK  CPV 45233161-5 </t>
  </si>
  <si>
    <t xml:space="preserve">ŚCIEŻKA ROWEROWA  CPV 45233162-2 </t>
  </si>
  <si>
    <t>ZJAZDY INDYWIDUALNE  CPV 45233200-1</t>
  </si>
  <si>
    <t>SKARPY I DNO ROWU  CPV 45232451-8</t>
  </si>
  <si>
    <t xml:space="preserve">OZNAKOWANIE PIONOWE   CPV 45233290-8 </t>
  </si>
  <si>
    <t>OZNAKOWANIE POZIOME CPV 45233221-4</t>
  </si>
  <si>
    <t>ZIELEŃ  CPV 45112710-5</t>
  </si>
  <si>
    <t xml:space="preserve"> ROBOTY PRZYGOTOWAWCZE CPV 45111200-0 </t>
  </si>
  <si>
    <t xml:space="preserve">WYMIANA GRUNTU CPV 45111200-0 </t>
  </si>
  <si>
    <t xml:space="preserve"> ROBOTY  ZIEMNE CPV 45111200-0 </t>
  </si>
  <si>
    <t>PRZEPUSTY POD KORONĄ DROGI  CPV 45221000-2</t>
  </si>
  <si>
    <t xml:space="preserve"> PODBUDOWA  CPV 45233120-6</t>
  </si>
  <si>
    <t xml:space="preserve"> NAWIERZCHNIA BITUMICZNA  CPV 45233220-7</t>
  </si>
  <si>
    <t xml:space="preserve">ZJAZDY INDYWIDUALNE CPV 45233200-1 </t>
  </si>
  <si>
    <t xml:space="preserve">ZJAZDY  PUBLICZNE CPV 45233200-1 </t>
  </si>
  <si>
    <t>ROBOTY WYKOŃCZENIOWE CPV 45233140-2</t>
  </si>
  <si>
    <t xml:space="preserve"> ROBOTY PRZYGOTOWAWCZE CPV 45111200-0</t>
  </si>
  <si>
    <t xml:space="preserve"> ROBOTY  ZIEMNE CPV 45111200-0</t>
  </si>
  <si>
    <t>NAWIERZCHNIA Z KRUSZYWA NATURALNEGO CPV 45233220-7</t>
  </si>
  <si>
    <t>ROBOTY WYKOŃCZENIOWE  CPV 45233140-2</t>
  </si>
  <si>
    <t>URZDZENIA BEZPIECZEŃSTWA RUCHU  CPV 45233290-8</t>
  </si>
  <si>
    <t>Kod pozycji przedmiaru</t>
  </si>
  <si>
    <t>Słownie brutto:</t>
  </si>
  <si>
    <t>Część B zamówienia: Budowa drogi do dodatkowego obszaru Przasnyskiej Strefy Gospodarczej Podstrefa Chorzele 1  w km 0+000 do km 0+535 i budowa drogi powiatowej dla potrzeb powiększenia PSG na terenie gminy Chorzele wraz z pasem infrastruktury technicznej, budowa mostu na rzece Orzyc oraz przepustu na kanale nr 1 w ciągu drogi powiatowej dla potrzeb powiększenia Przasnyskiej Strefy Gospodarczej w gminie Chorzele</t>
  </si>
  <si>
    <t>Budowa drogi powiatowej nr 3249W PSG PCH1- Rembielin
Część B zamówienia: Budowa drogi do dodatkowego obszaru Przasnyskiej Strefy Gospodarczej Podstrefa Chorzele 1  w km 0+000 do km 0+535 i budowa drogi powiatowej dla potrzeb powiększenia PSG na terenie gminy Chorzele wraz z pasem infrastruktury technicznej, budowa mostu na rzece Orzyc oraz przepustu na kanale nr 1 w ciągu drogi powiatowej dla potrzeb powiększenia Przasnyskiej Strefy Gospodarczej w gminie Chorzele</t>
  </si>
  <si>
    <t>6. Branża drogowa - przepust skrzynkowy w km 3+350</t>
  </si>
  <si>
    <t>Roboty ziemne wykonywane koparkami podsiębiernymi o poj. łyżki 2.00 m3 w gruncie kat. I-III z transportem urobku samochodami samowyładowczymi na odległość 2 km wraz z odwodnieniem wykopu (na odcinku budowy do wbudowania w nasyp)</t>
  </si>
  <si>
    <t xml:space="preserve">Roboty ziemne wykonywane koparkami podsiębiernymi o poj. łyżki 2.00 m3 w gruncie kat. III z transportem urobku samochodami samowyładowczymi na odległość 5 km wraz z odwodnieniem wykopu, na odkład </t>
  </si>
  <si>
    <t>po zmianie</t>
  </si>
  <si>
    <t>TABELA WARTOŚCI ELEMENTÓW SCALONYCH  -  po zmianie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</si>
</sst>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z_ł_-;\-* #,##0.00\ _z_ł_-;_-* &quot;-&quot;??\ _z_ł_-;_-@_-"/>
    <numFmt numFmtId="164" formatCode="#,##0.000"/>
    <numFmt numFmtId="165" formatCode="#,##0.00\ &quot;zł&quot;"/>
    <numFmt numFmtId="166" formatCode="#,##0.0"/>
    <numFmt numFmtId="167" formatCode="0.0"/>
    <numFmt numFmtId="168" formatCode="0\."/>
    <numFmt numFmtId="169" formatCode="#,##0_ ;[Red]\-#,##0\ "/>
    <numFmt numFmtId="170" formatCode="#,##0.00_ ;[Red]\-#,##0.00\ "/>
    <numFmt numFmtId="171" formatCode="#,##0&quot; F&quot;_);[Red]\(#,##0&quot; F&quot;\)"/>
    <numFmt numFmtId="172" formatCode="#,##0.00&quot; F&quot;_);[Red]\(#,##0.00&quot; F&quot;\)"/>
    <numFmt numFmtId="173" formatCode="0.000"/>
    <numFmt numFmtId="174" formatCode="d.00.00.00\."/>
    <numFmt numFmtId="175" formatCode="00\.00\.00\."/>
  </numFmts>
  <fonts count="2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</font>
    <font>
      <sz val="10"/>
      <name val="Arial CE"/>
      <family val="2"/>
      <charset val="238"/>
    </font>
    <font>
      <b/>
      <sz val="10"/>
      <name val="Arial CE"/>
    </font>
    <font>
      <b/>
      <sz val="10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indexed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bscript"/>
      <sz val="8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 applyProtection="0"/>
    <xf numFmtId="0" fontId="10" fillId="0" borderId="0"/>
    <xf numFmtId="0" fontId="10" fillId="0" borderId="0" applyProtection="0"/>
    <xf numFmtId="0" fontId="10" fillId="0" borderId="0" applyProtection="0"/>
    <xf numFmtId="43" fontId="10" fillId="0" borderId="0" applyFont="0" applyFill="0" applyBorder="0" applyAlignment="0" applyProtection="0"/>
    <xf numFmtId="0" fontId="15" fillId="0" borderId="0"/>
    <xf numFmtId="0" fontId="16" fillId="0" borderId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0" fontId="3" fillId="0" borderId="0"/>
    <xf numFmtId="0" fontId="15" fillId="0" borderId="0"/>
    <xf numFmtId="0" fontId="10" fillId="0" borderId="0"/>
    <xf numFmtId="0" fontId="10" fillId="0" borderId="0"/>
    <xf numFmtId="0" fontId="10" fillId="0" borderId="0" applyProtection="0"/>
    <xf numFmtId="0" fontId="10" fillId="0" borderId="0"/>
    <xf numFmtId="0" fontId="15" fillId="0" borderId="0"/>
    <xf numFmtId="0" fontId="18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70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0" fillId="0" borderId="0" xfId="23" applyFont="1" applyAlignment="1">
      <alignment vertical="center"/>
    </xf>
    <xf numFmtId="0" fontId="20" fillId="2" borderId="1" xfId="23" applyFont="1" applyFill="1" applyBorder="1" applyAlignment="1">
      <alignment vertical="center" wrapText="1"/>
    </xf>
    <xf numFmtId="0" fontId="20" fillId="0" borderId="0" xfId="23" applyFont="1" applyAlignment="1">
      <alignment horizontal="center" vertical="center"/>
    </xf>
    <xf numFmtId="0" fontId="20" fillId="0" borderId="0" xfId="23" applyFont="1" applyAlignment="1">
      <alignment vertical="center" wrapText="1"/>
    </xf>
    <xf numFmtId="0" fontId="20" fillId="2" borderId="1" xfId="23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4" fontId="2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165" fontId="5" fillId="2" borderId="0" xfId="0" applyNumberFormat="1" applyFont="1" applyFill="1" applyAlignment="1">
      <alignment horizontal="right" vertical="center"/>
    </xf>
    <xf numFmtId="165" fontId="22" fillId="0" borderId="0" xfId="0" applyNumberFormat="1" applyFont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165" fontId="5" fillId="0" borderId="0" xfId="0" applyNumberFormat="1" applyFont="1"/>
    <xf numFmtId="165" fontId="5" fillId="0" borderId="0" xfId="0" applyNumberFormat="1" applyFont="1" applyAlignment="1">
      <alignment horizontal="center"/>
    </xf>
    <xf numFmtId="0" fontId="5" fillId="0" borderId="0" xfId="24" applyFont="1"/>
    <xf numFmtId="0" fontId="5" fillId="0" borderId="0" xfId="24" applyFont="1" applyAlignment="1">
      <alignment vertical="center"/>
    </xf>
    <xf numFmtId="0" fontId="22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165" fontId="5" fillId="0" borderId="0" xfId="0" applyNumberFormat="1" applyFont="1" applyAlignment="1">
      <alignment wrapText="1"/>
    </xf>
    <xf numFmtId="0" fontId="2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65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65" fontId="22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165" fontId="5" fillId="0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wrapText="1"/>
    </xf>
    <xf numFmtId="165" fontId="5" fillId="0" borderId="0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4" fontId="20" fillId="0" borderId="0" xfId="23" applyNumberFormat="1" applyFont="1" applyAlignment="1">
      <alignment horizontal="center" vertical="center"/>
    </xf>
    <xf numFmtId="4" fontId="20" fillId="2" borderId="1" xfId="23" applyNumberFormat="1" applyFont="1" applyFill="1" applyBorder="1" applyAlignment="1">
      <alignment horizontal="center" vertical="center"/>
    </xf>
    <xf numFmtId="165" fontId="20" fillId="0" borderId="0" xfId="23" applyNumberFormat="1" applyFont="1" applyAlignment="1">
      <alignment horizontal="right" vertical="center"/>
    </xf>
    <xf numFmtId="165" fontId="20" fillId="2" borderId="1" xfId="23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4" fontId="8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5" fillId="0" borderId="0" xfId="2" applyFont="1" applyFill="1" applyBorder="1" applyAlignment="1">
      <alignment horizontal="center" vertical="top" wrapText="1"/>
    </xf>
    <xf numFmtId="4" fontId="5" fillId="0" borderId="0" xfId="24" applyNumberFormat="1" applyFont="1" applyFill="1" applyBorder="1"/>
    <xf numFmtId="0" fontId="5" fillId="0" borderId="0" xfId="2" applyFont="1" applyFill="1" applyBorder="1" applyAlignment="1">
      <alignment horizontal="center" vertical="center" wrapText="1"/>
    </xf>
    <xf numFmtId="4" fontId="5" fillId="0" borderId="0" xfId="21" applyNumberFormat="1" applyFont="1" applyFill="1" applyBorder="1" applyAlignment="1">
      <alignment horizontal="center"/>
    </xf>
    <xf numFmtId="4" fontId="5" fillId="0" borderId="0" xfId="3" applyNumberFormat="1" applyFont="1" applyFill="1" applyBorder="1" applyAlignment="1">
      <alignment horizontal="right"/>
    </xf>
    <xf numFmtId="4" fontId="5" fillId="0" borderId="0" xfId="24" applyNumberFormat="1" applyFont="1" applyFill="1" applyBorder="1" applyAlignment="1">
      <alignment horizontal="right"/>
    </xf>
    <xf numFmtId="4" fontId="5" fillId="0" borderId="0" xfId="19" applyNumberFormat="1" applyFont="1" applyFill="1" applyBorder="1"/>
    <xf numFmtId="4" fontId="5" fillId="0" borderId="0" xfId="21" applyNumberFormat="1" applyFont="1" applyFill="1" applyBorder="1" applyAlignment="1">
      <alignment horizontal="center" vertical="center"/>
    </xf>
    <xf numFmtId="4" fontId="5" fillId="0" borderId="0" xfId="21" applyNumberFormat="1" applyFont="1" applyFill="1" applyBorder="1" applyAlignment="1">
      <alignment horizontal="center" vertical="top"/>
    </xf>
    <xf numFmtId="4" fontId="5" fillId="0" borderId="0" xfId="24" applyNumberFormat="1" applyFont="1" applyFill="1" applyBorder="1" applyAlignment="1">
      <alignment horizontal="center" vertical="center"/>
    </xf>
    <xf numFmtId="4" fontId="5" fillId="0" borderId="0" xfId="24" applyNumberFormat="1" applyFont="1" applyFill="1" applyBorder="1" applyAlignment="1">
      <alignment horizontal="center"/>
    </xf>
    <xf numFmtId="4" fontId="5" fillId="0" borderId="0" xfId="3" applyNumberFormat="1" applyFont="1" applyFill="1" applyBorder="1" applyAlignment="1">
      <alignment horizontal="center" vertical="center"/>
    </xf>
    <xf numFmtId="4" fontId="5" fillId="0" borderId="0" xfId="2" applyNumberFormat="1" applyFont="1" applyFill="1" applyBorder="1" applyAlignment="1">
      <alignment horizontal="center" vertical="center" wrapText="1"/>
    </xf>
    <xf numFmtId="4" fontId="5" fillId="0" borderId="0" xfId="2" applyNumberFormat="1" applyFont="1" applyFill="1" applyBorder="1" applyAlignment="1">
      <alignment wrapText="1"/>
    </xf>
    <xf numFmtId="4" fontId="5" fillId="0" borderId="0" xfId="4" applyNumberFormat="1" applyFont="1" applyFill="1" applyBorder="1" applyAlignment="1" applyProtection="1">
      <alignment horizontal="right" wrapText="1"/>
      <protection locked="0"/>
    </xf>
    <xf numFmtId="4" fontId="5" fillId="0" borderId="0" xfId="24" applyNumberFormat="1" applyFont="1" applyFill="1" applyBorder="1" applyAlignment="1">
      <alignment horizontal="center" vertical="center" wrapText="1"/>
    </xf>
    <xf numFmtId="4" fontId="5" fillId="0" borderId="0" xfId="24" applyNumberFormat="1" applyFont="1" applyFill="1" applyBorder="1" applyAlignment="1">
      <alignment horizontal="right" vertical="center" wrapText="1"/>
    </xf>
    <xf numFmtId="4" fontId="5" fillId="0" borderId="0" xfId="2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2" applyNumberFormat="1" applyFont="1" applyFill="1" applyBorder="1" applyAlignment="1">
      <alignment horizontal="right"/>
    </xf>
    <xf numFmtId="4" fontId="5" fillId="0" borderId="0" xfId="2" applyNumberFormat="1" applyFont="1" applyFill="1" applyBorder="1" applyAlignment="1">
      <alignment horizontal="right" wrapText="1"/>
    </xf>
    <xf numFmtId="4" fontId="5" fillId="0" borderId="0" xfId="4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4" applyNumberFormat="1" applyFont="1" applyFill="1" applyBorder="1" applyAlignment="1">
      <alignment horizontal="center"/>
    </xf>
    <xf numFmtId="4" fontId="5" fillId="0" borderId="0" xfId="4" applyNumberFormat="1" applyFont="1" applyFill="1" applyBorder="1"/>
    <xf numFmtId="4" fontId="5" fillId="0" borderId="0" xfId="5" applyNumberFormat="1" applyFont="1" applyFill="1" applyBorder="1" applyAlignment="1">
      <alignment horizontal="center"/>
    </xf>
    <xf numFmtId="0" fontId="5" fillId="0" borderId="0" xfId="24" applyFont="1" applyFill="1" applyBorder="1" applyAlignment="1">
      <alignment horizontal="center" vertical="center"/>
    </xf>
    <xf numFmtId="4" fontId="5" fillId="0" borderId="0" xfId="25" applyNumberFormat="1" applyFont="1" applyFill="1" applyBorder="1" applyAlignment="1">
      <alignment horizontal="right" wrapText="1"/>
    </xf>
    <xf numFmtId="0" fontId="5" fillId="0" borderId="0" xfId="2" applyFont="1" applyFill="1" applyBorder="1" applyAlignment="1">
      <alignment horizontal="center" wrapText="1"/>
    </xf>
    <xf numFmtId="0" fontId="5" fillId="0" borderId="0" xfId="24" applyFont="1" applyBorder="1"/>
    <xf numFmtId="0" fontId="22" fillId="0" borderId="0" xfId="0" applyFont="1" applyAlignment="1">
      <alignment horizontal="center" vertical="center" wrapText="1"/>
    </xf>
    <xf numFmtId="0" fontId="5" fillId="2" borderId="8" xfId="3" quotePrefix="1" applyFont="1" applyFill="1" applyBorder="1" applyAlignment="1">
      <alignment vertical="center" wrapText="1"/>
    </xf>
    <xf numFmtId="165" fontId="4" fillId="0" borderId="0" xfId="24" applyNumberFormat="1" applyFont="1" applyAlignment="1"/>
    <xf numFmtId="165" fontId="5" fillId="0" borderId="0" xfId="24" applyNumberFormat="1" applyFont="1" applyAlignment="1"/>
    <xf numFmtId="165" fontId="5" fillId="0" borderId="0" xfId="24" applyNumberFormat="1" applyFont="1" applyFill="1" applyAlignment="1">
      <alignment horizontal="center"/>
    </xf>
    <xf numFmtId="165" fontId="5" fillId="0" borderId="0" xfId="24" applyNumberFormat="1" applyFont="1" applyFill="1" applyAlignment="1">
      <alignment horizontal="right"/>
    </xf>
    <xf numFmtId="165" fontId="4" fillId="0" borderId="0" xfId="24" applyNumberFormat="1" applyFont="1" applyFill="1" applyBorder="1" applyAlignment="1">
      <alignment vertical="top"/>
    </xf>
    <xf numFmtId="165" fontId="5" fillId="0" borderId="0" xfId="2" applyNumberFormat="1" applyFont="1" applyFill="1" applyBorder="1" applyAlignment="1">
      <alignment horizontal="center" vertical="top" wrapText="1"/>
    </xf>
    <xf numFmtId="165" fontId="5" fillId="0" borderId="0" xfId="24" applyNumberFormat="1" applyFont="1"/>
    <xf numFmtId="3" fontId="5" fillId="2" borderId="6" xfId="24" applyNumberFormat="1" applyFont="1" applyFill="1" applyBorder="1" applyAlignment="1">
      <alignment wrapText="1"/>
    </xf>
    <xf numFmtId="3" fontId="5" fillId="2" borderId="12" xfId="21" applyNumberFormat="1" applyFont="1" applyFill="1" applyBorder="1" applyAlignment="1">
      <alignment horizontal="center" vertical="center"/>
    </xf>
    <xf numFmtId="3" fontId="5" fillId="2" borderId="5" xfId="21" applyNumberFormat="1" applyFont="1" applyFill="1" applyBorder="1" applyAlignment="1">
      <alignment horizontal="center" vertical="top"/>
    </xf>
    <xf numFmtId="3" fontId="5" fillId="2" borderId="12" xfId="24" applyNumberFormat="1" applyFont="1" applyFill="1" applyBorder="1" applyAlignment="1">
      <alignment wrapText="1"/>
    </xf>
    <xf numFmtId="3" fontId="5" fillId="2" borderId="5" xfId="21" applyNumberFormat="1" applyFont="1" applyFill="1" applyBorder="1" applyAlignment="1">
      <alignment horizontal="center" vertical="center"/>
    </xf>
    <xf numFmtId="3" fontId="5" fillId="2" borderId="12" xfId="24" applyNumberFormat="1" applyFont="1" applyFill="1" applyBorder="1"/>
    <xf numFmtId="0" fontId="23" fillId="0" borderId="0" xfId="24" applyFont="1"/>
    <xf numFmtId="0" fontId="3" fillId="0" borderId="0" xfId="24"/>
    <xf numFmtId="0" fontId="22" fillId="0" borderId="0" xfId="24" applyFont="1" applyAlignment="1">
      <alignment horizontal="center" vertical="center" wrapText="1"/>
    </xf>
    <xf numFmtId="0" fontId="22" fillId="0" borderId="0" xfId="24" applyFont="1" applyAlignment="1">
      <alignment horizontal="left" vertical="center" wrapText="1"/>
    </xf>
    <xf numFmtId="0" fontId="22" fillId="0" borderId="0" xfId="24" applyFont="1" applyAlignment="1">
      <alignment vertical="center" wrapText="1"/>
    </xf>
    <xf numFmtId="4" fontId="22" fillId="0" borderId="0" xfId="24" applyNumberFormat="1" applyFont="1" applyAlignment="1">
      <alignment vertical="center" wrapText="1"/>
    </xf>
    <xf numFmtId="0" fontId="2" fillId="0" borderId="0" xfId="24" applyFont="1" applyAlignment="1">
      <alignment horizontal="center" vertical="center" wrapText="1"/>
    </xf>
    <xf numFmtId="0" fontId="2" fillId="0" borderId="0" xfId="24" applyFont="1" applyBorder="1" applyAlignment="1">
      <alignment horizontal="left" vertical="center" wrapText="1"/>
    </xf>
    <xf numFmtId="0" fontId="2" fillId="0" borderId="0" xfId="24" applyFont="1" applyBorder="1" applyAlignment="1">
      <alignment horizontal="center" vertical="center" wrapText="1"/>
    </xf>
    <xf numFmtId="4" fontId="8" fillId="0" borderId="0" xfId="24" applyNumberFormat="1" applyFont="1" applyAlignment="1">
      <alignment horizontal="center" vertical="center" wrapText="1"/>
    </xf>
    <xf numFmtId="165" fontId="22" fillId="0" borderId="0" xfId="24" applyNumberFormat="1" applyFont="1" applyAlignment="1">
      <alignment horizontal="right" vertical="center" wrapText="1"/>
    </xf>
    <xf numFmtId="165" fontId="2" fillId="0" borderId="0" xfId="24" applyNumberFormat="1" applyFont="1" applyBorder="1" applyAlignment="1">
      <alignment horizontal="right" vertical="center" wrapText="1"/>
    </xf>
    <xf numFmtId="165" fontId="3" fillId="0" borderId="0" xfId="24" applyNumberFormat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165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justify" vertical="justify" wrapText="1"/>
    </xf>
    <xf numFmtId="0" fontId="5" fillId="2" borderId="1" xfId="0" applyFont="1" applyFill="1" applyBorder="1" applyAlignment="1">
      <alignment horizontal="center" vertical="center"/>
    </xf>
    <xf numFmtId="173" fontId="5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2" fontId="5" fillId="2" borderId="0" xfId="0" applyNumberFormat="1" applyFont="1" applyFill="1"/>
    <xf numFmtId="165" fontId="5" fillId="2" borderId="0" xfId="0" applyNumberFormat="1" applyFont="1" applyFill="1"/>
    <xf numFmtId="0" fontId="5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20" fillId="2" borderId="1" xfId="23" applyFont="1" applyFill="1" applyBorder="1" applyAlignment="1">
      <alignment horizontal="left" vertical="center"/>
    </xf>
    <xf numFmtId="164" fontId="20" fillId="2" borderId="1" xfId="23" applyNumberFormat="1" applyFont="1" applyFill="1" applyBorder="1" applyAlignment="1">
      <alignment horizontal="center" vertical="center"/>
    </xf>
    <xf numFmtId="165" fontId="7" fillId="2" borderId="3" xfId="23" applyNumberFormat="1" applyFont="1" applyFill="1" applyBorder="1" applyAlignment="1">
      <alignment horizontal="right" vertical="center"/>
    </xf>
    <xf numFmtId="0" fontId="19" fillId="2" borderId="1" xfId="23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4" fontId="5" fillId="2" borderId="0" xfId="0" applyNumberFormat="1" applyFont="1" applyFill="1" applyAlignment="1">
      <alignment horizontal="center" vertical="center"/>
    </xf>
    <xf numFmtId="0" fontId="4" fillId="2" borderId="23" xfId="2" applyFont="1" applyFill="1" applyBorder="1" applyAlignment="1">
      <alignment horizontal="center" vertical="center" wrapText="1"/>
    </xf>
    <xf numFmtId="0" fontId="4" fillId="2" borderId="29" xfId="24" applyFont="1" applyFill="1" applyBorder="1" applyAlignment="1">
      <alignment horizontal="center" vertical="center" wrapText="1"/>
    </xf>
    <xf numFmtId="0" fontId="4" fillId="2" borderId="31" xfId="24" applyFont="1" applyFill="1" applyBorder="1" applyAlignment="1">
      <alignment horizontal="center" vertical="center" wrapText="1"/>
    </xf>
    <xf numFmtId="0" fontId="4" fillId="2" borderId="31" xfId="2" applyFont="1" applyFill="1" applyBorder="1" applyAlignment="1">
      <alignment horizontal="centerContinuous" vertical="center" wrapText="1"/>
    </xf>
    <xf numFmtId="165" fontId="4" fillId="2" borderId="31" xfId="2" applyNumberFormat="1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24" fillId="2" borderId="12" xfId="24" applyFont="1" applyFill="1" applyBorder="1" applyAlignment="1">
      <alignment horizontal="center" vertical="center"/>
    </xf>
    <xf numFmtId="0" fontId="4" fillId="2" borderId="12" xfId="24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Continuous" vertical="center" wrapText="1"/>
    </xf>
    <xf numFmtId="0" fontId="4" fillId="2" borderId="5" xfId="2" applyFont="1" applyFill="1" applyBorder="1" applyAlignment="1">
      <alignment horizontal="center" vertical="center" wrapText="1"/>
    </xf>
    <xf numFmtId="3" fontId="4" fillId="2" borderId="5" xfId="2" applyNumberFormat="1" applyFont="1" applyFill="1" applyBorder="1" applyAlignment="1">
      <alignment horizontal="center" vertical="center" wrapText="1"/>
    </xf>
    <xf numFmtId="165" fontId="4" fillId="2" borderId="12" xfId="2" applyNumberFormat="1" applyFont="1" applyFill="1" applyBorder="1" applyAlignment="1">
      <alignment horizontal="center" vertical="center" wrapText="1"/>
    </xf>
    <xf numFmtId="0" fontId="5" fillId="2" borderId="24" xfId="2" applyFont="1" applyFill="1" applyBorder="1" applyAlignment="1">
      <alignment horizontal="center" vertical="center" wrapText="1"/>
    </xf>
    <xf numFmtId="1" fontId="5" fillId="2" borderId="13" xfId="24" applyNumberFormat="1" applyFont="1" applyFill="1" applyBorder="1" applyAlignment="1">
      <alignment horizontal="center" vertical="center" wrapText="1"/>
    </xf>
    <xf numFmtId="1" fontId="5" fillId="2" borderId="12" xfId="24" applyNumberFormat="1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3" fontId="5" fillId="2" borderId="12" xfId="2" applyNumberFormat="1" applyFont="1" applyFill="1" applyBorder="1" applyAlignment="1">
      <alignment horizontal="center" vertical="center" wrapText="1"/>
    </xf>
    <xf numFmtId="3" fontId="5" fillId="2" borderId="34" xfId="2" applyNumberFormat="1" applyFont="1" applyFill="1" applyBorder="1" applyAlignment="1">
      <alignment horizontal="center" vertical="center" wrapText="1"/>
    </xf>
    <xf numFmtId="0" fontId="4" fillId="2" borderId="21" xfId="24" applyFont="1" applyFill="1" applyBorder="1" applyAlignment="1">
      <alignment horizontal="center" vertical="top" wrapText="1"/>
    </xf>
    <xf numFmtId="0" fontId="4" fillId="2" borderId="16" xfId="24" applyFont="1" applyFill="1" applyBorder="1" applyAlignment="1">
      <alignment horizontal="center" vertical="top" wrapText="1"/>
    </xf>
    <xf numFmtId="165" fontId="7" fillId="2" borderId="17" xfId="23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 wrapText="1"/>
    </xf>
    <xf numFmtId="1" fontId="5" fillId="2" borderId="8" xfId="24" applyNumberFormat="1" applyFont="1" applyFill="1" applyBorder="1" applyAlignment="1">
      <alignment horizontal="center" vertical="center" wrapText="1"/>
    </xf>
    <xf numFmtId="0" fontId="20" fillId="2" borderId="8" xfId="24" applyFont="1" applyFill="1" applyBorder="1" applyAlignment="1">
      <alignment horizontal="center" vertical="center"/>
    </xf>
    <xf numFmtId="3" fontId="5" fillId="2" borderId="8" xfId="24" applyNumberFormat="1" applyFont="1" applyFill="1" applyBorder="1" applyAlignment="1">
      <alignment horizontal="center" vertical="center" wrapText="1"/>
    </xf>
    <xf numFmtId="165" fontId="5" fillId="2" borderId="8" xfId="24" applyNumberFormat="1" applyFont="1" applyFill="1" applyBorder="1" applyAlignment="1">
      <alignment horizontal="right" vertical="center" wrapText="1"/>
    </xf>
    <xf numFmtId="165" fontId="5" fillId="2" borderId="18" xfId="24" applyNumberFormat="1" applyFont="1" applyFill="1" applyBorder="1"/>
    <xf numFmtId="1" fontId="5" fillId="2" borderId="1" xfId="24" applyNumberFormat="1" applyFont="1" applyFill="1" applyBorder="1" applyAlignment="1">
      <alignment horizontal="center" vertical="center" wrapText="1"/>
    </xf>
    <xf numFmtId="0" fontId="20" fillId="2" borderId="1" xfId="24" applyFont="1" applyFill="1" applyBorder="1" applyAlignment="1">
      <alignment horizontal="center" vertical="center"/>
    </xf>
    <xf numFmtId="0" fontId="5" fillId="2" borderId="1" xfId="24" applyFont="1" applyFill="1" applyBorder="1" applyAlignment="1">
      <alignment horizontal="left" vertical="center" wrapText="1"/>
    </xf>
    <xf numFmtId="3" fontId="5" fillId="2" borderId="1" xfId="24" applyNumberFormat="1" applyFont="1" applyFill="1" applyBorder="1" applyAlignment="1">
      <alignment horizontal="center" vertical="center" wrapText="1"/>
    </xf>
    <xf numFmtId="165" fontId="5" fillId="2" borderId="1" xfId="24" applyNumberFormat="1" applyFont="1" applyFill="1" applyBorder="1" applyAlignment="1">
      <alignment horizontal="right" vertical="center" wrapText="1"/>
    </xf>
    <xf numFmtId="165" fontId="5" fillId="2" borderId="41" xfId="24" applyNumberFormat="1" applyFont="1" applyFill="1" applyBorder="1"/>
    <xf numFmtId="1" fontId="5" fillId="2" borderId="11" xfId="24" applyNumberFormat="1" applyFont="1" applyFill="1" applyBorder="1" applyAlignment="1">
      <alignment horizontal="center" vertical="center" wrapText="1"/>
    </xf>
    <xf numFmtId="0" fontId="20" fillId="2" borderId="11" xfId="24" applyFont="1" applyFill="1" applyBorder="1" applyAlignment="1">
      <alignment horizontal="center" vertical="center"/>
    </xf>
    <xf numFmtId="0" fontId="5" fillId="2" borderId="11" xfId="24" applyFont="1" applyFill="1" applyBorder="1" applyAlignment="1">
      <alignment horizontal="left" vertical="center" wrapText="1"/>
    </xf>
    <xf numFmtId="3" fontId="5" fillId="2" borderId="11" xfId="24" applyNumberFormat="1" applyFont="1" applyFill="1" applyBorder="1" applyAlignment="1">
      <alignment horizontal="center" vertical="center" wrapText="1"/>
    </xf>
    <xf numFmtId="165" fontId="5" fillId="2" borderId="11" xfId="24" applyNumberFormat="1" applyFont="1" applyFill="1" applyBorder="1" applyAlignment="1">
      <alignment horizontal="right" vertical="center" wrapText="1"/>
    </xf>
    <xf numFmtId="165" fontId="5" fillId="2" borderId="19" xfId="24" applyNumberFormat="1" applyFont="1" applyFill="1" applyBorder="1"/>
    <xf numFmtId="0" fontId="4" fillId="2" borderId="21" xfId="3" applyNumberFormat="1" applyFont="1" applyFill="1" applyBorder="1" applyAlignment="1">
      <alignment horizontal="center"/>
    </xf>
    <xf numFmtId="0" fontId="5" fillId="2" borderId="28" xfId="3" applyNumberFormat="1" applyFont="1" applyFill="1" applyBorder="1" applyAlignment="1">
      <alignment horizontal="center"/>
    </xf>
    <xf numFmtId="0" fontId="4" fillId="2" borderId="28" xfId="3" applyNumberFormat="1" applyFont="1" applyFill="1" applyBorder="1" applyAlignment="1">
      <alignment horizontal="center"/>
    </xf>
    <xf numFmtId="0" fontId="5" fillId="2" borderId="12" xfId="3" applyNumberFormat="1" applyFont="1" applyFill="1" applyBorder="1" applyAlignment="1">
      <alignment horizontal="center" vertical="top"/>
    </xf>
    <xf numFmtId="174" fontId="5" fillId="2" borderId="12" xfId="24" applyNumberFormat="1" applyFont="1" applyFill="1" applyBorder="1" applyAlignment="1" applyProtection="1">
      <alignment horizontal="center" vertical="top"/>
      <protection locked="0"/>
    </xf>
    <xf numFmtId="0" fontId="5" fillId="2" borderId="12" xfId="24" applyFont="1" applyFill="1" applyBorder="1" applyAlignment="1">
      <alignment wrapText="1"/>
    </xf>
    <xf numFmtId="0" fontId="5" fillId="2" borderId="12" xfId="21" applyFont="1" applyFill="1" applyBorder="1" applyAlignment="1">
      <alignment horizontal="center"/>
    </xf>
    <xf numFmtId="3" fontId="5" fillId="2" borderId="12" xfId="21" applyNumberFormat="1" applyFont="1" applyFill="1" applyBorder="1" applyAlignment="1">
      <alignment horizontal="center"/>
    </xf>
    <xf numFmtId="165" fontId="5" fillId="2" borderId="12" xfId="21" applyNumberFormat="1" applyFont="1" applyFill="1" applyBorder="1" applyAlignment="1">
      <alignment horizontal="center"/>
    </xf>
    <xf numFmtId="165" fontId="5" fillId="2" borderId="34" xfId="21" applyNumberFormat="1" applyFont="1" applyFill="1" applyBorder="1" applyAlignment="1">
      <alignment horizontal="center"/>
    </xf>
    <xf numFmtId="0" fontId="5" fillId="2" borderId="13" xfId="3" applyNumberFormat="1" applyFont="1" applyFill="1" applyBorder="1" applyAlignment="1">
      <alignment horizontal="center" vertical="top"/>
    </xf>
    <xf numFmtId="0" fontId="5" fillId="2" borderId="12" xfId="3" quotePrefix="1" applyFont="1" applyFill="1" applyBorder="1" applyAlignment="1">
      <alignment wrapText="1"/>
    </xf>
    <xf numFmtId="0" fontId="5" fillId="2" borderId="12" xfId="3" applyFont="1" applyFill="1" applyBorder="1" applyAlignment="1">
      <alignment horizontal="center"/>
    </xf>
    <xf numFmtId="164" fontId="5" fillId="2" borderId="12" xfId="3" applyNumberFormat="1" applyFont="1" applyFill="1" applyBorder="1"/>
    <xf numFmtId="165" fontId="5" fillId="2" borderId="13" xfId="3" applyNumberFormat="1" applyFont="1" applyFill="1" applyBorder="1" applyAlignment="1">
      <alignment horizontal="right"/>
    </xf>
    <xf numFmtId="165" fontId="5" fillId="2" borderId="34" xfId="3" applyNumberFormat="1" applyFont="1" applyFill="1" applyBorder="1" applyAlignment="1">
      <alignment horizontal="right"/>
    </xf>
    <xf numFmtId="1" fontId="5" fillId="2" borderId="22" xfId="24" applyNumberFormat="1" applyFont="1" applyFill="1" applyBorder="1" applyAlignment="1">
      <alignment horizontal="center" vertical="top" wrapText="1"/>
    </xf>
    <xf numFmtId="174" fontId="5" fillId="2" borderId="5" xfId="24" applyNumberFormat="1" applyFont="1" applyFill="1" applyBorder="1" applyAlignment="1" applyProtection="1">
      <alignment horizontal="center" vertical="top"/>
      <protection locked="0"/>
    </xf>
    <xf numFmtId="0" fontId="5" fillId="2" borderId="5" xfId="24" applyFont="1" applyFill="1" applyBorder="1" applyAlignment="1">
      <alignment wrapText="1"/>
    </xf>
    <xf numFmtId="0" fontId="5" fillId="2" borderId="5" xfId="21" applyFont="1" applyFill="1" applyBorder="1" applyAlignment="1">
      <alignment horizontal="center"/>
    </xf>
    <xf numFmtId="166" fontId="5" fillId="2" borderId="5" xfId="21" applyNumberFormat="1" applyFont="1" applyFill="1" applyBorder="1" applyAlignment="1">
      <alignment horizontal="center"/>
    </xf>
    <xf numFmtId="165" fontId="5" fillId="2" borderId="22" xfId="21" applyNumberFormat="1" applyFont="1" applyFill="1" applyBorder="1" applyAlignment="1">
      <alignment horizontal="center"/>
    </xf>
    <xf numFmtId="165" fontId="5" fillId="2" borderId="36" xfId="21" applyNumberFormat="1" applyFont="1" applyFill="1" applyBorder="1" applyAlignment="1">
      <alignment horizontal="center"/>
    </xf>
    <xf numFmtId="1" fontId="5" fillId="2" borderId="0" xfId="24" applyNumberFormat="1" applyFont="1" applyFill="1" applyBorder="1" applyAlignment="1">
      <alignment horizontal="center" vertical="top" wrapText="1"/>
    </xf>
    <xf numFmtId="1" fontId="5" fillId="2" borderId="12" xfId="24" applyNumberFormat="1" applyFont="1" applyFill="1" applyBorder="1" applyAlignment="1">
      <alignment horizontal="center" vertical="top" wrapText="1"/>
    </xf>
    <xf numFmtId="0" fontId="5" fillId="2" borderId="0" xfId="24" quotePrefix="1" applyFont="1" applyFill="1" applyBorder="1" applyAlignment="1">
      <alignment horizontal="left" wrapText="1"/>
    </xf>
    <xf numFmtId="0" fontId="5" fillId="2" borderId="12" xfId="24" applyFont="1" applyFill="1" applyBorder="1" applyAlignment="1">
      <alignment horizontal="center"/>
    </xf>
    <xf numFmtId="166" fontId="5" fillId="2" borderId="12" xfId="24" applyNumberFormat="1" applyFont="1" applyFill="1" applyBorder="1"/>
    <xf numFmtId="165" fontId="5" fillId="2" borderId="13" xfId="24" applyNumberFormat="1" applyFont="1" applyFill="1" applyBorder="1" applyAlignment="1"/>
    <xf numFmtId="165" fontId="5" fillId="2" borderId="34" xfId="24" applyNumberFormat="1" applyFont="1" applyFill="1" applyBorder="1" applyAlignment="1">
      <alignment horizontal="right"/>
    </xf>
    <xf numFmtId="0" fontId="5" fillId="2" borderId="12" xfId="3" applyFont="1" applyFill="1" applyBorder="1" applyAlignment="1">
      <alignment wrapText="1"/>
    </xf>
    <xf numFmtId="165" fontId="5" fillId="2" borderId="13" xfId="21" applyNumberFormat="1" applyFont="1" applyFill="1" applyBorder="1" applyAlignment="1">
      <alignment horizontal="center"/>
    </xf>
    <xf numFmtId="0" fontId="5" fillId="2" borderId="12" xfId="4" applyFont="1" applyFill="1" applyBorder="1" applyAlignment="1">
      <alignment horizontal="center"/>
    </xf>
    <xf numFmtId="3" fontId="5" fillId="2" borderId="12" xfId="3" applyNumberFormat="1" applyFont="1" applyFill="1" applyBorder="1"/>
    <xf numFmtId="165" fontId="23" fillId="2" borderId="12" xfId="3" applyNumberFormat="1" applyFont="1" applyFill="1" applyBorder="1" applyAlignment="1">
      <alignment horizontal="right"/>
    </xf>
    <xf numFmtId="0" fontId="5" fillId="2" borderId="5" xfId="3" applyNumberFormat="1" applyFont="1" applyFill="1" applyBorder="1" applyAlignment="1">
      <alignment horizontal="center" vertical="top"/>
    </xf>
    <xf numFmtId="0" fontId="5" fillId="2" borderId="5" xfId="3" applyFont="1" applyFill="1" applyBorder="1" applyAlignment="1">
      <alignment wrapText="1"/>
    </xf>
    <xf numFmtId="3" fontId="5" fillId="2" borderId="5" xfId="21" applyNumberFormat="1" applyFont="1" applyFill="1" applyBorder="1" applyAlignment="1">
      <alignment horizontal="center"/>
    </xf>
    <xf numFmtId="165" fontId="5" fillId="2" borderId="5" xfId="21" applyNumberFormat="1" applyFont="1" applyFill="1" applyBorder="1" applyAlignment="1">
      <alignment horizontal="center"/>
    </xf>
    <xf numFmtId="0" fontId="5" fillId="2" borderId="12" xfId="19" applyFont="1" applyFill="1" applyBorder="1" applyAlignment="1" applyProtection="1">
      <alignment vertical="center" wrapText="1"/>
      <protection locked="0"/>
    </xf>
    <xf numFmtId="1" fontId="5" fillId="2" borderId="14" xfId="24" applyNumberFormat="1" applyFont="1" applyFill="1" applyBorder="1" applyAlignment="1" applyProtection="1">
      <alignment horizontal="center" vertical="top" wrapText="1"/>
      <protection locked="0"/>
    </xf>
    <xf numFmtId="0" fontId="5" fillId="2" borderId="6" xfId="19" quotePrefix="1" applyFont="1" applyFill="1" applyBorder="1" applyAlignment="1" applyProtection="1">
      <alignment vertical="center" wrapText="1"/>
      <protection locked="0"/>
    </xf>
    <xf numFmtId="0" fontId="5" fillId="2" borderId="6" xfId="24" applyFont="1" applyFill="1" applyBorder="1" applyAlignment="1">
      <alignment horizontal="center"/>
    </xf>
    <xf numFmtId="165" fontId="5" fillId="2" borderId="6" xfId="19" applyNumberFormat="1" applyFont="1" applyFill="1" applyBorder="1"/>
    <xf numFmtId="165" fontId="5" fillId="2" borderId="35" xfId="19" applyNumberFormat="1" applyFont="1" applyFill="1" applyBorder="1"/>
    <xf numFmtId="0" fontId="5" fillId="2" borderId="12" xfId="24" quotePrefix="1" applyFont="1" applyFill="1" applyBorder="1" applyAlignment="1">
      <alignment horizontal="center" vertical="top"/>
    </xf>
    <xf numFmtId="0" fontId="5" fillId="2" borderId="12" xfId="24" applyFont="1" applyFill="1" applyBorder="1" applyAlignment="1" applyProtection="1">
      <alignment wrapText="1"/>
      <protection locked="0"/>
    </xf>
    <xf numFmtId="0" fontId="5" fillId="2" borderId="12" xfId="21" applyFont="1" applyFill="1" applyBorder="1" applyAlignment="1">
      <alignment horizontal="center" vertical="center"/>
    </xf>
    <xf numFmtId="165" fontId="5" fillId="2" borderId="12" xfId="21" applyNumberFormat="1" applyFont="1" applyFill="1" applyBorder="1" applyAlignment="1">
      <alignment horizontal="center" vertical="center"/>
    </xf>
    <xf numFmtId="165" fontId="5" fillId="2" borderId="34" xfId="21" applyNumberFormat="1" applyFont="1" applyFill="1" applyBorder="1" applyAlignment="1">
      <alignment horizontal="center" vertical="center"/>
    </xf>
    <xf numFmtId="1" fontId="5" fillId="2" borderId="13" xfId="24" applyNumberFormat="1" applyFont="1" applyFill="1" applyBorder="1" applyAlignment="1">
      <alignment horizontal="center" vertical="top" wrapText="1"/>
    </xf>
    <xf numFmtId="0" fontId="5" fillId="2" borderId="12" xfId="24" quotePrefix="1" applyFont="1" applyFill="1" applyBorder="1" applyAlignment="1" applyProtection="1">
      <alignment vertical="center" wrapText="1"/>
      <protection locked="0"/>
    </xf>
    <xf numFmtId="165" fontId="5" fillId="2" borderId="12" xfId="24" applyNumberFormat="1" applyFont="1" applyFill="1" applyBorder="1"/>
    <xf numFmtId="165" fontId="5" fillId="2" borderId="34" xfId="19" applyNumberFormat="1" applyFont="1" applyFill="1" applyBorder="1"/>
    <xf numFmtId="0" fontId="5" fillId="2" borderId="5" xfId="21" quotePrefix="1" applyFont="1" applyFill="1" applyBorder="1" applyAlignment="1" applyProtection="1">
      <alignment horizontal="left" vertical="center" wrapText="1"/>
      <protection locked="0"/>
    </xf>
    <xf numFmtId="0" fontId="5" fillId="2" borderId="5" xfId="21" applyFont="1" applyFill="1" applyBorder="1" applyAlignment="1">
      <alignment horizontal="center" vertical="top"/>
    </xf>
    <xf numFmtId="165" fontId="5" fillId="2" borderId="5" xfId="21" applyNumberFormat="1" applyFont="1" applyFill="1" applyBorder="1" applyAlignment="1">
      <alignment horizontal="center" vertical="top"/>
    </xf>
    <xf numFmtId="165" fontId="5" fillId="2" borderId="36" xfId="21" applyNumberFormat="1" applyFont="1" applyFill="1" applyBorder="1" applyAlignment="1">
      <alignment horizontal="center" vertical="top"/>
    </xf>
    <xf numFmtId="1" fontId="5" fillId="2" borderId="13" xfId="24" applyNumberFormat="1" applyFont="1" applyFill="1" applyBorder="1" applyAlignment="1">
      <alignment horizontal="center" vertical="top"/>
    </xf>
    <xf numFmtId="0" fontId="5" fillId="2" borderId="12" xfId="21" quotePrefix="1" applyFont="1" applyFill="1" applyBorder="1" applyAlignment="1" applyProtection="1">
      <alignment horizontal="left" vertical="center" wrapText="1"/>
      <protection locked="0"/>
    </xf>
    <xf numFmtId="165" fontId="23" fillId="2" borderId="12" xfId="21" applyNumberFormat="1" applyFont="1" applyFill="1" applyBorder="1" applyAlignment="1">
      <alignment horizontal="right"/>
    </xf>
    <xf numFmtId="0" fontId="5" fillId="2" borderId="25" xfId="0" applyFont="1" applyFill="1" applyBorder="1" applyAlignment="1">
      <alignment horizontal="center" vertical="center" wrapText="1"/>
    </xf>
    <xf numFmtId="0" fontId="5" fillId="2" borderId="6" xfId="21" quotePrefix="1" applyFont="1" applyFill="1" applyBorder="1" applyAlignment="1" applyProtection="1">
      <alignment horizontal="left" vertical="center" wrapText="1"/>
      <protection locked="0"/>
    </xf>
    <xf numFmtId="165" fontId="5" fillId="2" borderId="6" xfId="21" applyNumberFormat="1" applyFont="1" applyFill="1" applyBorder="1" applyAlignment="1">
      <alignment horizontal="right"/>
    </xf>
    <xf numFmtId="0" fontId="5" fillId="2" borderId="5" xfId="24" quotePrefix="1" applyFont="1" applyFill="1" applyBorder="1" applyAlignment="1" applyProtection="1">
      <alignment horizontal="left" vertical="center" wrapText="1"/>
      <protection locked="0"/>
    </xf>
    <xf numFmtId="0" fontId="5" fillId="2" borderId="5" xfId="21" applyFont="1" applyFill="1" applyBorder="1" applyAlignment="1">
      <alignment horizontal="center" vertical="center"/>
    </xf>
    <xf numFmtId="165" fontId="5" fillId="2" borderId="5" xfId="21" applyNumberFormat="1" applyFont="1" applyFill="1" applyBorder="1" applyAlignment="1">
      <alignment horizontal="center" vertical="center"/>
    </xf>
    <xf numFmtId="165" fontId="5" fillId="2" borderId="36" xfId="21" applyNumberFormat="1" applyFont="1" applyFill="1" applyBorder="1" applyAlignment="1">
      <alignment horizontal="center" vertical="center"/>
    </xf>
    <xf numFmtId="0" fontId="5" fillId="2" borderId="12" xfId="24" quotePrefix="1" applyFont="1" applyFill="1" applyBorder="1" applyAlignment="1" applyProtection="1">
      <alignment horizontal="left" vertical="center" wrapText="1"/>
      <protection locked="0"/>
    </xf>
    <xf numFmtId="165" fontId="5" fillId="2" borderId="12" xfId="21" applyNumberFormat="1" applyFont="1" applyFill="1" applyBorder="1" applyAlignment="1">
      <alignment horizontal="right"/>
    </xf>
    <xf numFmtId="0" fontId="5" fillId="2" borderId="12" xfId="24" quotePrefix="1" applyFont="1" applyFill="1" applyBorder="1" applyAlignment="1">
      <alignment horizontal="left" vertical="center" wrapText="1"/>
    </xf>
    <xf numFmtId="0" fontId="5" fillId="2" borderId="12" xfId="24" applyFont="1" applyFill="1" applyBorder="1" applyAlignment="1">
      <alignment horizontal="center" vertical="center"/>
    </xf>
    <xf numFmtId="3" fontId="5" fillId="2" borderId="12" xfId="24" applyNumberFormat="1" applyFont="1" applyFill="1" applyBorder="1" applyAlignment="1">
      <alignment horizontal="center" vertical="center"/>
    </xf>
    <xf numFmtId="165" fontId="5" fillId="2" borderId="12" xfId="24" applyNumberFormat="1" applyFont="1" applyFill="1" applyBorder="1" applyAlignment="1">
      <alignment horizontal="center" vertical="center"/>
    </xf>
    <xf numFmtId="165" fontId="5" fillId="2" borderId="34" xfId="24" applyNumberFormat="1" applyFont="1" applyFill="1" applyBorder="1" applyAlignment="1">
      <alignment horizontal="center" vertical="center"/>
    </xf>
    <xf numFmtId="1" fontId="5" fillId="2" borderId="30" xfId="24" applyNumberFormat="1" applyFont="1" applyFill="1" applyBorder="1" applyAlignment="1">
      <alignment horizontal="center" vertical="top" wrapText="1"/>
    </xf>
    <xf numFmtId="0" fontId="5" fillId="2" borderId="32" xfId="24" quotePrefix="1" applyFont="1" applyFill="1" applyBorder="1" applyAlignment="1">
      <alignment horizontal="left" vertical="center" wrapText="1"/>
    </xf>
    <xf numFmtId="0" fontId="5" fillId="2" borderId="32" xfId="24" applyFont="1" applyFill="1" applyBorder="1" applyAlignment="1">
      <alignment horizontal="center"/>
    </xf>
    <xf numFmtId="3" fontId="5" fillId="2" borderId="32" xfId="24" applyNumberFormat="1" applyFont="1" applyFill="1" applyBorder="1"/>
    <xf numFmtId="165" fontId="5" fillId="2" borderId="32" xfId="24" applyNumberFormat="1" applyFont="1" applyFill="1" applyBorder="1"/>
    <xf numFmtId="165" fontId="5" fillId="2" borderId="37" xfId="19" applyNumberFormat="1" applyFont="1" applyFill="1" applyBorder="1"/>
    <xf numFmtId="174" fontId="5" fillId="2" borderId="12" xfId="24" applyNumberFormat="1" applyFont="1" applyFill="1" applyBorder="1" applyAlignment="1">
      <alignment horizontal="center" vertical="top"/>
    </xf>
    <xf numFmtId="0" fontId="5" fillId="2" borderId="12" xfId="19" quotePrefix="1" applyFont="1" applyFill="1" applyBorder="1" applyAlignment="1">
      <alignment horizontal="left" wrapText="1"/>
    </xf>
    <xf numFmtId="167" fontId="5" fillId="2" borderId="12" xfId="24" applyNumberFormat="1" applyFont="1" applyFill="1" applyBorder="1"/>
    <xf numFmtId="165" fontId="5" fillId="2" borderId="34" xfId="24" applyNumberFormat="1" applyFont="1" applyFill="1" applyBorder="1"/>
    <xf numFmtId="165" fontId="23" fillId="2" borderId="12" xfId="24" applyNumberFormat="1" applyFont="1" applyFill="1" applyBorder="1"/>
    <xf numFmtId="0" fontId="5" fillId="2" borderId="12" xfId="24" quotePrefix="1" applyFont="1" applyFill="1" applyBorder="1" applyAlignment="1">
      <alignment horizontal="left" vertical="top" wrapText="1"/>
    </xf>
    <xf numFmtId="174" fontId="5" fillId="2" borderId="5" xfId="24" applyNumberFormat="1" applyFont="1" applyFill="1" applyBorder="1" applyAlignment="1">
      <alignment horizontal="center" vertical="top"/>
    </xf>
    <xf numFmtId="0" fontId="5" fillId="2" borderId="31" xfId="3" applyNumberFormat="1" applyFont="1" applyFill="1" applyBorder="1" applyAlignment="1">
      <alignment horizontal="center" vertical="top"/>
    </xf>
    <xf numFmtId="0" fontId="5" fillId="2" borderId="12" xfId="3" applyFont="1" applyFill="1" applyBorder="1" applyAlignment="1">
      <alignment horizontal="center" vertical="center"/>
    </xf>
    <xf numFmtId="3" fontId="5" fillId="2" borderId="12" xfId="3" applyNumberFormat="1" applyFont="1" applyFill="1" applyBorder="1" applyAlignment="1">
      <alignment horizontal="center" vertical="center"/>
    </xf>
    <xf numFmtId="165" fontId="5" fillId="2" borderId="12" xfId="3" applyNumberFormat="1" applyFont="1" applyFill="1" applyBorder="1" applyAlignment="1">
      <alignment horizontal="center" vertical="center"/>
    </xf>
    <xf numFmtId="165" fontId="5" fillId="2" borderId="34" xfId="3" applyNumberFormat="1" applyFont="1" applyFill="1" applyBorder="1" applyAlignment="1">
      <alignment horizontal="center" vertical="center"/>
    </xf>
    <xf numFmtId="0" fontId="5" fillId="2" borderId="32" xfId="24" quotePrefix="1" applyFont="1" applyFill="1" applyBorder="1" applyAlignment="1">
      <alignment wrapText="1"/>
    </xf>
    <xf numFmtId="0" fontId="5" fillId="2" borderId="12" xfId="24" applyFont="1" applyFill="1" applyBorder="1" applyAlignment="1">
      <alignment horizontal="center" vertical="top" wrapText="1"/>
    </xf>
    <xf numFmtId="0" fontId="5" fillId="2" borderId="12" xfId="2" applyFont="1" applyFill="1" applyBorder="1" applyAlignment="1">
      <alignment vertical="top" wrapText="1"/>
    </xf>
    <xf numFmtId="165" fontId="5" fillId="2" borderId="12" xfId="2" applyNumberFormat="1" applyFont="1" applyFill="1" applyBorder="1" applyAlignment="1">
      <alignment horizontal="center" vertical="center" wrapText="1"/>
    </xf>
    <xf numFmtId="165" fontId="5" fillId="2" borderId="34" xfId="2" applyNumberFormat="1" applyFont="1" applyFill="1" applyBorder="1" applyAlignment="1">
      <alignment horizontal="center" vertical="center" wrapText="1"/>
    </xf>
    <xf numFmtId="1" fontId="5" fillId="2" borderId="13" xfId="2" applyNumberFormat="1" applyFont="1" applyFill="1" applyBorder="1" applyAlignment="1">
      <alignment horizontal="center" vertical="top" wrapText="1"/>
    </xf>
    <xf numFmtId="0" fontId="5" fillId="2" borderId="12" xfId="2" quotePrefix="1" applyFont="1" applyFill="1" applyBorder="1" applyAlignment="1">
      <alignment vertical="top" wrapText="1"/>
    </xf>
    <xf numFmtId="0" fontId="5" fillId="2" borderId="12" xfId="2" applyFont="1" applyFill="1" applyBorder="1" applyAlignment="1">
      <alignment horizontal="center" wrapText="1"/>
    </xf>
    <xf numFmtId="164" fontId="5" fillId="2" borderId="12" xfId="2" applyNumberFormat="1" applyFont="1" applyFill="1" applyBorder="1" applyAlignment="1">
      <alignment wrapText="1"/>
    </xf>
    <xf numFmtId="165" fontId="23" fillId="2" borderId="6" xfId="2" applyNumberFormat="1" applyFont="1" applyFill="1" applyBorder="1" applyAlignment="1">
      <alignment wrapText="1"/>
    </xf>
    <xf numFmtId="165" fontId="5" fillId="2" borderId="34" xfId="2" applyNumberFormat="1" applyFont="1" applyFill="1" applyBorder="1" applyAlignment="1">
      <alignment wrapText="1"/>
    </xf>
    <xf numFmtId="0" fontId="5" fillId="2" borderId="5" xfId="24" applyFont="1" applyFill="1" applyBorder="1" applyAlignment="1">
      <alignment horizontal="center" vertical="top" wrapText="1"/>
    </xf>
    <xf numFmtId="0" fontId="5" fillId="2" borderId="5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center" vertical="center" wrapText="1"/>
    </xf>
    <xf numFmtId="3" fontId="5" fillId="2" borderId="5" xfId="2" applyNumberFormat="1" applyFont="1" applyFill="1" applyBorder="1" applyAlignment="1">
      <alignment horizontal="center" vertical="center" wrapText="1"/>
    </xf>
    <xf numFmtId="165" fontId="5" fillId="2" borderId="5" xfId="2" applyNumberFormat="1" applyFont="1" applyFill="1" applyBorder="1" applyAlignment="1">
      <alignment horizontal="center" vertical="center" wrapText="1"/>
    </xf>
    <xf numFmtId="165" fontId="5" fillId="2" borderId="36" xfId="2" applyNumberFormat="1" applyFont="1" applyFill="1" applyBorder="1" applyAlignment="1">
      <alignment horizontal="center" vertical="center" wrapText="1"/>
    </xf>
    <xf numFmtId="1" fontId="5" fillId="2" borderId="13" xfId="4" applyNumberFormat="1" applyFont="1" applyFill="1" applyBorder="1" applyAlignment="1">
      <alignment horizontal="center" vertical="top" wrapText="1"/>
    </xf>
    <xf numFmtId="0" fontId="5" fillId="2" borderId="12" xfId="4" quotePrefix="1" applyFont="1" applyFill="1" applyBorder="1" applyAlignment="1">
      <alignment horizontal="left" vertical="top" wrapText="1"/>
    </xf>
    <xf numFmtId="166" fontId="5" fillId="2" borderId="12" xfId="4" applyNumberFormat="1" applyFont="1" applyFill="1" applyBorder="1" applyAlignment="1" applyProtection="1">
      <alignment horizontal="right"/>
      <protection locked="0"/>
    </xf>
    <xf numFmtId="165" fontId="5" fillId="2" borderId="12" xfId="4" applyNumberFormat="1" applyFont="1" applyFill="1" applyBorder="1" applyAlignment="1" applyProtection="1">
      <alignment horizontal="right"/>
      <protection locked="0"/>
    </xf>
    <xf numFmtId="165" fontId="5" fillId="2" borderId="34" xfId="4" applyNumberFormat="1" applyFont="1" applyFill="1" applyBorder="1" applyAlignment="1" applyProtection="1">
      <alignment horizontal="right" wrapText="1"/>
      <protection locked="0"/>
    </xf>
    <xf numFmtId="165" fontId="23" fillId="2" borderId="12" xfId="4" applyNumberFormat="1" applyFont="1" applyFill="1" applyBorder="1" applyAlignment="1" applyProtection="1">
      <alignment horizontal="right"/>
      <protection locked="0"/>
    </xf>
    <xf numFmtId="0" fontId="5" fillId="2" borderId="29" xfId="3" applyNumberFormat="1" applyFont="1" applyFill="1" applyBorder="1" applyAlignment="1">
      <alignment horizontal="center" vertical="top"/>
    </xf>
    <xf numFmtId="49" fontId="5" fillId="2" borderId="12" xfId="24" applyNumberFormat="1" applyFont="1" applyFill="1" applyBorder="1" applyAlignment="1">
      <alignment horizontal="left" wrapText="1"/>
    </xf>
    <xf numFmtId="0" fontId="5" fillId="2" borderId="12" xfId="24" applyFont="1" applyFill="1" applyBorder="1" applyAlignment="1">
      <alignment horizontal="center" vertical="center" wrapText="1"/>
    </xf>
    <xf numFmtId="3" fontId="5" fillId="2" borderId="12" xfId="24" applyNumberFormat="1" applyFont="1" applyFill="1" applyBorder="1" applyAlignment="1">
      <alignment horizontal="center" vertical="center" wrapText="1"/>
    </xf>
    <xf numFmtId="165" fontId="5" fillId="2" borderId="12" xfId="24" applyNumberFormat="1" applyFont="1" applyFill="1" applyBorder="1" applyAlignment="1">
      <alignment horizontal="center" vertical="center" wrapText="1"/>
    </xf>
    <xf numFmtId="165" fontId="5" fillId="2" borderId="34" xfId="24" applyNumberFormat="1" applyFont="1" applyFill="1" applyBorder="1" applyAlignment="1">
      <alignment horizontal="center" vertical="center" wrapText="1"/>
    </xf>
    <xf numFmtId="0" fontId="5" fillId="2" borderId="13" xfId="24" applyFont="1" applyFill="1" applyBorder="1" applyAlignment="1">
      <alignment horizontal="center" vertical="top" wrapText="1"/>
    </xf>
    <xf numFmtId="49" fontId="5" fillId="2" borderId="12" xfId="24" quotePrefix="1" applyNumberFormat="1" applyFont="1" applyFill="1" applyBorder="1" applyAlignment="1">
      <alignment horizontal="left" wrapText="1"/>
    </xf>
    <xf numFmtId="0" fontId="5" fillId="2" borderId="12" xfId="24" applyFont="1" applyFill="1" applyBorder="1" applyAlignment="1">
      <alignment horizontal="center" wrapText="1"/>
    </xf>
    <xf numFmtId="0" fontId="4" fillId="2" borderId="12" xfId="24" applyFont="1" applyFill="1" applyBorder="1" applyAlignment="1">
      <alignment horizontal="center" vertical="top"/>
    </xf>
    <xf numFmtId="0" fontId="5" fillId="2" borderId="12" xfId="24" quotePrefix="1" applyFont="1" applyFill="1" applyBorder="1" applyAlignment="1">
      <alignment horizontal="left" vertical="top" wrapText="1" indent="2"/>
    </xf>
    <xf numFmtId="165" fontId="5" fillId="2" borderId="12" xfId="24" applyNumberFormat="1" applyFont="1" applyFill="1" applyBorder="1" applyAlignment="1"/>
    <xf numFmtId="0" fontId="5" fillId="2" borderId="14" xfId="24" applyFont="1" applyFill="1" applyBorder="1" applyAlignment="1">
      <alignment horizontal="center" vertical="top" wrapText="1"/>
    </xf>
    <xf numFmtId="0" fontId="5" fillId="2" borderId="6" xfId="24" applyFont="1" applyFill="1" applyBorder="1" applyAlignment="1">
      <alignment horizontal="center" vertical="top" wrapText="1"/>
    </xf>
    <xf numFmtId="0" fontId="5" fillId="2" borderId="6" xfId="24" quotePrefix="1" applyFont="1" applyFill="1" applyBorder="1" applyAlignment="1">
      <alignment horizontal="left" vertical="top" wrapText="1" indent="1"/>
    </xf>
    <xf numFmtId="0" fontId="5" fillId="2" borderId="6" xfId="24" applyFont="1" applyFill="1" applyBorder="1" applyAlignment="1" applyProtection="1">
      <alignment horizontal="center" vertical="center"/>
      <protection locked="0"/>
    </xf>
    <xf numFmtId="3" fontId="5" fillId="2" borderId="6" xfId="24" applyNumberFormat="1" applyFont="1" applyFill="1" applyBorder="1" applyAlignment="1" applyProtection="1">
      <alignment vertical="center"/>
      <protection locked="0"/>
    </xf>
    <xf numFmtId="165" fontId="5" fillId="2" borderId="6" xfId="24" applyNumberFormat="1" applyFont="1" applyFill="1" applyBorder="1" applyAlignment="1">
      <alignment horizontal="right" vertical="center" wrapText="1"/>
    </xf>
    <xf numFmtId="165" fontId="5" fillId="2" borderId="35" xfId="24" applyNumberFormat="1" applyFont="1" applyFill="1" applyBorder="1" applyAlignment="1">
      <alignment horizontal="right" vertical="center" wrapText="1"/>
    </xf>
    <xf numFmtId="49" fontId="5" fillId="2" borderId="12" xfId="2" applyNumberFormat="1" applyFont="1" applyFill="1" applyBorder="1" applyAlignment="1">
      <alignment horizontal="left" wrapText="1"/>
    </xf>
    <xf numFmtId="1" fontId="5" fillId="2" borderId="14" xfId="2" applyNumberFormat="1" applyFont="1" applyFill="1" applyBorder="1" applyAlignment="1">
      <alignment horizontal="center" vertical="top" wrapText="1"/>
    </xf>
    <xf numFmtId="49" fontId="5" fillId="2" borderId="6" xfId="2" applyNumberFormat="1" applyFont="1" applyFill="1" applyBorder="1" applyAlignment="1">
      <alignment horizontal="left" wrapText="1"/>
    </xf>
    <xf numFmtId="0" fontId="5" fillId="2" borderId="6" xfId="2" applyFont="1" applyFill="1" applyBorder="1" applyAlignment="1">
      <alignment horizontal="center" wrapText="1"/>
    </xf>
    <xf numFmtId="167" fontId="5" fillId="2" borderId="12" xfId="2" applyNumberFormat="1" applyFont="1" applyFill="1" applyBorder="1" applyAlignment="1">
      <alignment wrapText="1"/>
    </xf>
    <xf numFmtId="165" fontId="5" fillId="2" borderId="12" xfId="24" applyNumberFormat="1" applyFont="1" applyFill="1" applyBorder="1" applyAlignment="1">
      <alignment wrapText="1"/>
    </xf>
    <xf numFmtId="49" fontId="5" fillId="2" borderId="5" xfId="2" applyNumberFormat="1" applyFont="1" applyFill="1" applyBorder="1" applyAlignment="1">
      <alignment wrapText="1"/>
    </xf>
    <xf numFmtId="0" fontId="5" fillId="2" borderId="13" xfId="2" applyFont="1" applyFill="1" applyBorder="1" applyAlignment="1">
      <alignment horizontal="center" vertical="top" wrapText="1"/>
    </xf>
    <xf numFmtId="49" fontId="5" fillId="2" borderId="12" xfId="2" applyNumberFormat="1" applyFont="1" applyFill="1" applyBorder="1" applyAlignment="1">
      <alignment wrapText="1"/>
    </xf>
    <xf numFmtId="165" fontId="5" fillId="2" borderId="12" xfId="2" applyNumberFormat="1" applyFont="1" applyFill="1" applyBorder="1" applyAlignment="1">
      <alignment wrapText="1"/>
    </xf>
    <xf numFmtId="0" fontId="5" fillId="2" borderId="12" xfId="24" applyFont="1" applyFill="1" applyBorder="1" applyAlignment="1">
      <alignment horizontal="center" vertical="top"/>
    </xf>
    <xf numFmtId="0" fontId="5" fillId="2" borderId="12" xfId="2" applyFont="1" applyFill="1" applyBorder="1" applyAlignment="1">
      <alignment horizontal="left" vertical="top" wrapText="1"/>
    </xf>
    <xf numFmtId="0" fontId="5" fillId="2" borderId="12" xfId="2" applyFont="1" applyFill="1" applyBorder="1" applyAlignment="1" applyProtection="1">
      <alignment horizontal="center" vertical="center"/>
      <protection locked="0"/>
    </xf>
    <xf numFmtId="3" fontId="5" fillId="2" borderId="12" xfId="2" applyNumberFormat="1" applyFont="1" applyFill="1" applyBorder="1" applyAlignment="1" applyProtection="1">
      <alignment horizontal="center" vertical="center"/>
      <protection locked="0"/>
    </xf>
    <xf numFmtId="165" fontId="5" fillId="2" borderId="12" xfId="2" applyNumberFormat="1" applyFont="1" applyFill="1" applyBorder="1" applyAlignment="1" applyProtection="1">
      <alignment horizontal="center" vertical="center"/>
      <protection locked="0"/>
    </xf>
    <xf numFmtId="165" fontId="5" fillId="2" borderId="34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13" xfId="2" quotePrefix="1" applyFont="1" applyFill="1" applyBorder="1" applyAlignment="1">
      <alignment horizontal="left" vertical="top" wrapText="1"/>
    </xf>
    <xf numFmtId="0" fontId="5" fillId="2" borderId="13" xfId="2" applyFont="1" applyFill="1" applyBorder="1" applyAlignment="1">
      <alignment horizontal="center"/>
    </xf>
    <xf numFmtId="4" fontId="5" fillId="2" borderId="12" xfId="2" applyNumberFormat="1" applyFont="1" applyFill="1" applyBorder="1"/>
    <xf numFmtId="165" fontId="23" fillId="2" borderId="12" xfId="2" applyNumberFormat="1" applyFont="1" applyFill="1" applyBorder="1"/>
    <xf numFmtId="165" fontId="5" fillId="2" borderId="34" xfId="2" applyNumberFormat="1" applyFont="1" applyFill="1" applyBorder="1" applyAlignment="1">
      <alignment horizontal="right"/>
    </xf>
    <xf numFmtId="1" fontId="5" fillId="2" borderId="30" xfId="2" applyNumberFormat="1" applyFont="1" applyFill="1" applyBorder="1" applyAlignment="1">
      <alignment horizontal="center" vertical="top" wrapText="1"/>
    </xf>
    <xf numFmtId="49" fontId="5" fillId="2" borderId="12" xfId="2" quotePrefix="1" applyNumberFormat="1" applyFont="1" applyFill="1" applyBorder="1" applyAlignment="1">
      <alignment wrapText="1"/>
    </xf>
    <xf numFmtId="0" fontId="5" fillId="2" borderId="32" xfId="2" applyFont="1" applyFill="1" applyBorder="1" applyAlignment="1">
      <alignment horizontal="center" wrapText="1"/>
    </xf>
    <xf numFmtId="166" fontId="5" fillId="2" borderId="32" xfId="2" applyNumberFormat="1" applyFont="1" applyFill="1" applyBorder="1" applyAlignment="1"/>
    <xf numFmtId="165" fontId="5" fillId="2" borderId="37" xfId="2" applyNumberFormat="1" applyFont="1" applyFill="1" applyBorder="1" applyAlignment="1">
      <alignment horizontal="right" wrapText="1"/>
    </xf>
    <xf numFmtId="0" fontId="5" fillId="2" borderId="12" xfId="5" quotePrefix="1" applyFont="1" applyFill="1" applyBorder="1" applyAlignment="1">
      <alignment horizontal="center" vertical="top"/>
    </xf>
    <xf numFmtId="0" fontId="5" fillId="2" borderId="5" xfId="4" applyFont="1" applyFill="1" applyBorder="1" applyAlignment="1" applyProtection="1">
      <alignment horizontal="center" vertical="center"/>
      <protection locked="0"/>
    </xf>
    <xf numFmtId="3" fontId="5" fillId="2" borderId="5" xfId="4" applyNumberFormat="1" applyFont="1" applyFill="1" applyBorder="1" applyAlignment="1" applyProtection="1">
      <alignment horizontal="center" vertical="center"/>
      <protection locked="0"/>
    </xf>
    <xf numFmtId="165" fontId="5" fillId="2" borderId="5" xfId="4" applyNumberFormat="1" applyFont="1" applyFill="1" applyBorder="1" applyAlignment="1" applyProtection="1">
      <alignment horizontal="center" vertical="center"/>
      <protection locked="0"/>
    </xf>
    <xf numFmtId="165" fontId="5" fillId="2" borderId="36" xfId="4" applyNumberFormat="1" applyFont="1" applyFill="1" applyBorder="1" applyAlignment="1" applyProtection="1">
      <alignment horizontal="center" vertical="center" wrapText="1"/>
      <protection locked="0"/>
    </xf>
    <xf numFmtId="168" fontId="5" fillId="2" borderId="13" xfId="4" applyNumberFormat="1" applyFont="1" applyFill="1" applyBorder="1" applyAlignment="1">
      <alignment vertical="top"/>
    </xf>
    <xf numFmtId="0" fontId="4" fillId="2" borderId="12" xfId="2" applyFont="1" applyFill="1" applyBorder="1" applyAlignment="1">
      <alignment horizontal="left" vertical="top" wrapText="1"/>
    </xf>
    <xf numFmtId="167" fontId="5" fillId="2" borderId="12" xfId="4" applyNumberFormat="1" applyFont="1" applyFill="1" applyBorder="1"/>
    <xf numFmtId="165" fontId="5" fillId="2" borderId="12" xfId="4" applyNumberFormat="1" applyFont="1" applyFill="1" applyBorder="1" applyAlignment="1">
      <alignment horizontal="center"/>
    </xf>
    <xf numFmtId="165" fontId="5" fillId="2" borderId="34" xfId="4" applyNumberFormat="1" applyFont="1" applyFill="1" applyBorder="1" applyAlignment="1">
      <alignment horizontal="center"/>
    </xf>
    <xf numFmtId="166" fontId="5" fillId="2" borderId="12" xfId="4" applyNumberFormat="1" applyFont="1" applyFill="1" applyBorder="1"/>
    <xf numFmtId="165" fontId="5" fillId="2" borderId="13" xfId="4" applyNumberFormat="1" applyFont="1" applyFill="1" applyBorder="1"/>
    <xf numFmtId="165" fontId="5" fillId="2" borderId="34" xfId="4" applyNumberFormat="1" applyFont="1" applyFill="1" applyBorder="1"/>
    <xf numFmtId="1" fontId="5" fillId="2" borderId="13" xfId="4" applyNumberFormat="1" applyFont="1" applyFill="1" applyBorder="1" applyAlignment="1">
      <alignment horizontal="center" vertical="top"/>
    </xf>
    <xf numFmtId="0" fontId="5" fillId="2" borderId="5" xfId="5" quotePrefix="1" applyFont="1" applyFill="1" applyBorder="1" applyAlignment="1">
      <alignment horizontal="center" vertical="top"/>
    </xf>
    <xf numFmtId="0" fontId="5" fillId="2" borderId="5" xfId="5" applyFont="1" applyFill="1" applyBorder="1" applyAlignment="1">
      <alignment horizontal="left" vertical="top" wrapText="1"/>
    </xf>
    <xf numFmtId="0" fontId="5" fillId="2" borderId="5" xfId="5" applyFont="1" applyFill="1" applyBorder="1" applyAlignment="1">
      <alignment horizontal="center"/>
    </xf>
    <xf numFmtId="3" fontId="5" fillId="2" borderId="5" xfId="5" applyNumberFormat="1" applyFont="1" applyFill="1" applyBorder="1" applyAlignment="1">
      <alignment horizontal="center"/>
    </xf>
    <xf numFmtId="165" fontId="5" fillId="2" borderId="5" xfId="5" applyNumberFormat="1" applyFont="1" applyFill="1" applyBorder="1" applyAlignment="1">
      <alignment horizontal="center"/>
    </xf>
    <xf numFmtId="165" fontId="5" fillId="2" borderId="36" xfId="5" applyNumberFormat="1" applyFont="1" applyFill="1" applyBorder="1" applyAlignment="1">
      <alignment horizontal="center"/>
    </xf>
    <xf numFmtId="1" fontId="5" fillId="2" borderId="12" xfId="2" applyNumberFormat="1" applyFont="1" applyFill="1" applyBorder="1" applyAlignment="1">
      <alignment horizontal="center" vertical="top" wrapText="1"/>
    </xf>
    <xf numFmtId="0" fontId="5" fillId="2" borderId="12" xfId="20" quotePrefix="1" applyFont="1" applyFill="1" applyBorder="1" applyAlignment="1">
      <alignment horizontal="left" vertical="top" wrapText="1"/>
    </xf>
    <xf numFmtId="0" fontId="5" fillId="2" borderId="12" xfId="20" applyFont="1" applyFill="1" applyBorder="1" applyAlignment="1">
      <alignment horizontal="center"/>
    </xf>
    <xf numFmtId="166" fontId="5" fillId="2" borderId="12" xfId="20" applyNumberFormat="1" applyFont="1" applyFill="1" applyBorder="1" applyAlignment="1"/>
    <xf numFmtId="165" fontId="5" fillId="2" borderId="13" xfId="24" applyNumberFormat="1" applyFont="1" applyFill="1" applyBorder="1" applyAlignment="1">
      <alignment horizontal="right"/>
    </xf>
    <xf numFmtId="49" fontId="5" fillId="2" borderId="5" xfId="24" applyNumberFormat="1" applyFont="1" applyFill="1" applyBorder="1" applyAlignment="1">
      <alignment wrapText="1"/>
    </xf>
    <xf numFmtId="0" fontId="5" fillId="2" borderId="5" xfId="24" applyFont="1" applyFill="1" applyBorder="1" applyAlignment="1">
      <alignment horizontal="center" vertical="center"/>
    </xf>
    <xf numFmtId="165" fontId="5" fillId="2" borderId="5" xfId="24" applyNumberFormat="1" applyFont="1" applyFill="1" applyBorder="1" applyAlignment="1">
      <alignment horizontal="center" vertical="center"/>
    </xf>
    <xf numFmtId="165" fontId="5" fillId="2" borderId="36" xfId="24" applyNumberFormat="1" applyFont="1" applyFill="1" applyBorder="1" applyAlignment="1">
      <alignment horizontal="center" vertical="center"/>
    </xf>
    <xf numFmtId="0" fontId="5" fillId="2" borderId="32" xfId="25" applyFont="1" applyFill="1" applyBorder="1" applyAlignment="1">
      <alignment horizontal="center" vertical="top" wrapText="1"/>
    </xf>
    <xf numFmtId="49" fontId="5" fillId="2" borderId="32" xfId="25" quotePrefix="1" applyNumberFormat="1" applyFont="1" applyFill="1" applyBorder="1" applyAlignment="1">
      <alignment wrapText="1"/>
    </xf>
    <xf numFmtId="0" fontId="5" fillId="2" borderId="32" xfId="25" applyFont="1" applyFill="1" applyBorder="1" applyAlignment="1">
      <alignment horizontal="center" wrapText="1"/>
    </xf>
    <xf numFmtId="166" fontId="5" fillId="2" borderId="32" xfId="25" applyNumberFormat="1" applyFont="1" applyFill="1" applyBorder="1" applyAlignment="1">
      <alignment wrapText="1"/>
    </xf>
    <xf numFmtId="165" fontId="5" fillId="2" borderId="32" xfId="25" applyNumberFormat="1" applyFont="1" applyFill="1" applyBorder="1" applyAlignment="1">
      <alignment horizontal="right" wrapText="1"/>
    </xf>
    <xf numFmtId="165" fontId="5" fillId="2" borderId="37" xfId="25" applyNumberFormat="1" applyFont="1" applyFill="1" applyBorder="1" applyAlignment="1">
      <alignment horizontal="right" wrapText="1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center" vertical="center" wrapText="1"/>
    </xf>
    <xf numFmtId="165" fontId="4" fillId="2" borderId="0" xfId="24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5" fontId="5" fillId="2" borderId="0" xfId="24" applyNumberFormat="1" applyFont="1" applyFill="1"/>
    <xf numFmtId="165" fontId="5" fillId="2" borderId="0" xfId="24" applyNumberFormat="1" applyFont="1" applyFill="1" applyAlignment="1">
      <alignment horizontal="center"/>
    </xf>
    <xf numFmtId="165" fontId="4" fillId="2" borderId="0" xfId="24" applyNumberFormat="1" applyFont="1" applyFill="1" applyBorder="1" applyAlignment="1">
      <alignment vertical="top"/>
    </xf>
    <xf numFmtId="165" fontId="5" fillId="2" borderId="0" xfId="24" applyNumberFormat="1" applyFont="1" applyFill="1" applyAlignment="1"/>
    <xf numFmtId="166" fontId="4" fillId="2" borderId="0" xfId="24" applyNumberFormat="1" applyFont="1" applyFill="1" applyBorder="1" applyAlignment="1">
      <alignment horizontal="center" vertical="top"/>
    </xf>
    <xf numFmtId="165" fontId="4" fillId="2" borderId="0" xfId="24" applyNumberFormat="1" applyFont="1" applyFill="1" applyBorder="1" applyAlignment="1">
      <alignment horizontal="center" vertical="top"/>
    </xf>
    <xf numFmtId="3" fontId="5" fillId="2" borderId="37" xfId="2" applyNumberFormat="1" applyFont="1" applyFill="1" applyBorder="1" applyAlignment="1">
      <alignment horizontal="center" vertical="center" wrapText="1"/>
    </xf>
    <xf numFmtId="0" fontId="4" fillId="2" borderId="21" xfId="24" applyFont="1" applyFill="1" applyBorder="1" applyAlignment="1">
      <alignment horizontal="center" vertical="center" wrapText="1"/>
    </xf>
    <xf numFmtId="0" fontId="4" fillId="2" borderId="16" xfId="24" applyFont="1" applyFill="1" applyBorder="1" applyAlignment="1">
      <alignment horizontal="center" vertical="center" wrapText="1"/>
    </xf>
    <xf numFmtId="165" fontId="5" fillId="2" borderId="18" xfId="24" applyNumberFormat="1" applyFont="1" applyFill="1" applyBorder="1" applyAlignment="1">
      <alignment horizontal="right" wrapText="1"/>
    </xf>
    <xf numFmtId="165" fontId="5" fillId="2" borderId="41" xfId="24" applyNumberFormat="1" applyFont="1" applyFill="1" applyBorder="1" applyAlignment="1">
      <alignment horizontal="right" wrapText="1"/>
    </xf>
    <xf numFmtId="3" fontId="5" fillId="2" borderId="11" xfId="24" applyNumberFormat="1" applyFont="1" applyFill="1" applyBorder="1" applyAlignment="1">
      <alignment horizontal="center" wrapText="1"/>
    </xf>
    <xf numFmtId="165" fontId="5" fillId="2" borderId="11" xfId="24" applyNumberFormat="1" applyFont="1" applyFill="1" applyBorder="1" applyAlignment="1">
      <alignment horizontal="right" wrapText="1"/>
    </xf>
    <xf numFmtId="165" fontId="5" fillId="2" borderId="19" xfId="24" applyNumberFormat="1" applyFont="1" applyFill="1" applyBorder="1" applyAlignment="1">
      <alignment horizontal="right" wrapText="1"/>
    </xf>
    <xf numFmtId="0" fontId="5" fillId="2" borderId="13" xfId="24" applyNumberFormat="1" applyFont="1" applyFill="1" applyBorder="1" applyAlignment="1">
      <alignment horizontal="center" vertical="top"/>
    </xf>
    <xf numFmtId="0" fontId="5" fillId="2" borderId="12" xfId="24" quotePrefix="1" applyFont="1" applyFill="1" applyBorder="1" applyAlignment="1">
      <alignment wrapText="1"/>
    </xf>
    <xf numFmtId="164" fontId="5" fillId="2" borderId="12" xfId="24" applyNumberFormat="1" applyFont="1" applyFill="1" applyBorder="1"/>
    <xf numFmtId="165" fontId="5" fillId="2" borderId="12" xfId="3" applyNumberFormat="1" applyFont="1" applyFill="1" applyBorder="1" applyAlignment="1">
      <alignment horizontal="right"/>
    </xf>
    <xf numFmtId="165" fontId="5" fillId="2" borderId="34" xfId="24" applyNumberFormat="1" applyFont="1" applyFill="1" applyBorder="1" applyAlignment="1">
      <alignment horizontal="right" wrapText="1"/>
    </xf>
    <xf numFmtId="0" fontId="5" fillId="2" borderId="5" xfId="24" applyFont="1" applyFill="1" applyBorder="1" applyAlignment="1">
      <alignment vertical="top" wrapText="1"/>
    </xf>
    <xf numFmtId="166" fontId="5" fillId="2" borderId="5" xfId="21" applyNumberFormat="1" applyFont="1" applyFill="1" applyBorder="1" applyAlignment="1">
      <alignment horizontal="center" vertical="top"/>
    </xf>
    <xf numFmtId="165" fontId="23" fillId="2" borderId="12" xfId="24" applyNumberFormat="1" applyFont="1" applyFill="1" applyBorder="1" applyAlignment="1"/>
    <xf numFmtId="174" fontId="5" fillId="2" borderId="5" xfId="28" applyNumberFormat="1" applyFont="1" applyFill="1" applyBorder="1" applyAlignment="1">
      <alignment horizontal="center" vertical="top"/>
    </xf>
    <xf numFmtId="0" fontId="5" fillId="2" borderId="5" xfId="28" applyFont="1" applyFill="1" applyBorder="1" applyAlignment="1" applyProtection="1">
      <alignment wrapText="1"/>
      <protection locked="0"/>
    </xf>
    <xf numFmtId="0" fontId="5" fillId="2" borderId="5" xfId="28" applyFont="1" applyFill="1" applyBorder="1" applyAlignment="1" applyProtection="1">
      <alignment horizontal="center" wrapText="1"/>
      <protection locked="0"/>
    </xf>
    <xf numFmtId="3" fontId="5" fillId="2" borderId="5" xfId="27" applyNumberFormat="1" applyFont="1" applyFill="1" applyBorder="1" applyAlignment="1">
      <alignment horizontal="center"/>
    </xf>
    <xf numFmtId="165" fontId="5" fillId="2" borderId="5" xfId="27" applyNumberFormat="1" applyFont="1" applyFill="1" applyBorder="1" applyAlignment="1">
      <alignment horizontal="center"/>
    </xf>
    <xf numFmtId="165" fontId="5" fillId="2" borderId="36" xfId="27" applyNumberFormat="1" applyFont="1" applyFill="1" applyBorder="1" applyAlignment="1">
      <alignment horizontal="center"/>
    </xf>
    <xf numFmtId="0" fontId="5" fillId="2" borderId="12" xfId="26" applyFont="1" applyFill="1" applyBorder="1" applyAlignment="1">
      <alignment horizontal="center" vertical="top" wrapText="1"/>
    </xf>
    <xf numFmtId="0" fontId="5" fillId="2" borderId="12" xfId="28" quotePrefix="1" applyFont="1" applyFill="1" applyBorder="1" applyAlignment="1">
      <alignment horizontal="left" wrapText="1"/>
    </xf>
    <xf numFmtId="0" fontId="5" fillId="2" borderId="12" xfId="27" applyFont="1" applyFill="1" applyBorder="1" applyAlignment="1" applyProtection="1">
      <alignment horizontal="center" wrapText="1"/>
      <protection locked="0"/>
    </xf>
    <xf numFmtId="3" fontId="5" fillId="2" borderId="12" xfId="27" applyNumberFormat="1" applyFont="1" applyFill="1" applyBorder="1" applyAlignment="1" applyProtection="1">
      <alignment wrapText="1"/>
      <protection locked="0"/>
    </xf>
    <xf numFmtId="165" fontId="5" fillId="2" borderId="12" xfId="26" applyNumberFormat="1" applyFont="1" applyFill="1" applyBorder="1" applyAlignment="1">
      <alignment horizontal="right" wrapText="1"/>
    </xf>
    <xf numFmtId="165" fontId="5" fillId="2" borderId="34" xfId="29" applyNumberFormat="1" applyFont="1" applyFill="1" applyBorder="1"/>
    <xf numFmtId="0" fontId="5" fillId="2" borderId="10" xfId="0" applyFont="1" applyFill="1" applyBorder="1" applyAlignment="1">
      <alignment horizontal="center" vertical="center" wrapText="1"/>
    </xf>
    <xf numFmtId="0" fontId="5" fillId="2" borderId="12" xfId="19" applyFont="1" applyFill="1" applyBorder="1" applyAlignment="1" applyProtection="1">
      <alignment vertical="top" wrapText="1"/>
      <protection locked="0"/>
    </xf>
    <xf numFmtId="1" fontId="5" fillId="2" borderId="14" xfId="24" applyNumberFormat="1" applyFont="1" applyFill="1" applyBorder="1" applyAlignment="1">
      <alignment horizontal="center" vertical="top"/>
    </xf>
    <xf numFmtId="0" fontId="5" fillId="2" borderId="22" xfId="30" applyFont="1" applyFill="1" applyBorder="1" applyAlignment="1">
      <alignment horizontal="center" vertical="top"/>
    </xf>
    <xf numFmtId="174" fontId="5" fillId="2" borderId="5" xfId="30" quotePrefix="1" applyNumberFormat="1" applyFont="1" applyFill="1" applyBorder="1" applyAlignment="1">
      <alignment horizontal="center" vertical="top"/>
    </xf>
    <xf numFmtId="0" fontId="5" fillId="2" borderId="5" xfId="24" quotePrefix="1" applyFont="1" applyFill="1" applyBorder="1" applyAlignment="1">
      <alignment horizontal="left" wrapText="1"/>
    </xf>
    <xf numFmtId="0" fontId="5" fillId="2" borderId="6" xfId="24" quotePrefix="1" applyFont="1" applyFill="1" applyBorder="1" applyAlignment="1">
      <alignment horizontal="left" wrapText="1"/>
    </xf>
    <xf numFmtId="166" fontId="5" fillId="2" borderId="6" xfId="24" applyNumberFormat="1" applyFont="1" applyFill="1" applyBorder="1"/>
    <xf numFmtId="165" fontId="5" fillId="2" borderId="6" xfId="24" applyNumberFormat="1" applyFont="1" applyFill="1" applyBorder="1"/>
    <xf numFmtId="165" fontId="5" fillId="2" borderId="35" xfId="24" applyNumberFormat="1" applyFont="1" applyFill="1" applyBorder="1" applyAlignment="1">
      <alignment horizontal="right" wrapText="1"/>
    </xf>
    <xf numFmtId="0" fontId="5" fillId="2" borderId="12" xfId="24" applyFont="1" applyFill="1" applyBorder="1" applyAlignment="1">
      <alignment vertical="top" wrapText="1"/>
    </xf>
    <xf numFmtId="0" fontId="5" fillId="2" borderId="12" xfId="21" applyFont="1" applyFill="1" applyBorder="1" applyAlignment="1">
      <alignment horizontal="center" vertical="top"/>
    </xf>
    <xf numFmtId="3" fontId="5" fillId="2" borderId="12" xfId="21" applyNumberFormat="1" applyFont="1" applyFill="1" applyBorder="1" applyAlignment="1">
      <alignment horizontal="center" vertical="top"/>
    </xf>
    <xf numFmtId="165" fontId="5" fillId="2" borderId="12" xfId="21" applyNumberFormat="1" applyFont="1" applyFill="1" applyBorder="1" applyAlignment="1">
      <alignment horizontal="center" vertical="top"/>
    </xf>
    <xf numFmtId="165" fontId="5" fillId="2" borderId="34" xfId="21" applyNumberFormat="1" applyFont="1" applyFill="1" applyBorder="1" applyAlignment="1">
      <alignment horizontal="center" vertical="top"/>
    </xf>
    <xf numFmtId="0" fontId="5" fillId="2" borderId="26" xfId="0" applyFont="1" applyFill="1" applyBorder="1" applyAlignment="1">
      <alignment vertical="center" wrapText="1"/>
    </xf>
    <xf numFmtId="0" fontId="5" fillId="2" borderId="12" xfId="24" quotePrefix="1" applyFont="1" applyFill="1" applyBorder="1" applyAlignment="1">
      <alignment vertical="center" wrapText="1"/>
    </xf>
    <xf numFmtId="166" fontId="5" fillId="2" borderId="12" xfId="24" applyNumberFormat="1" applyFont="1" applyFill="1" applyBorder="1" applyAlignment="1">
      <alignment horizontal="center"/>
    </xf>
    <xf numFmtId="165" fontId="5" fillId="2" borderId="12" xfId="3" applyNumberFormat="1" applyFont="1" applyFill="1" applyBorder="1" applyAlignment="1">
      <alignment horizontal="center"/>
    </xf>
    <xf numFmtId="165" fontId="5" fillId="2" borderId="34" xfId="3" applyNumberFormat="1" applyFont="1" applyFill="1" applyBorder="1" applyAlignment="1">
      <alignment horizontal="center"/>
    </xf>
    <xf numFmtId="1" fontId="5" fillId="2" borderId="6" xfId="24" applyNumberFormat="1" applyFont="1" applyFill="1" applyBorder="1" applyAlignment="1">
      <alignment horizontal="center" vertical="top" wrapText="1"/>
    </xf>
    <xf numFmtId="0" fontId="5" fillId="2" borderId="6" xfId="3" applyNumberFormat="1" applyFont="1" applyFill="1" applyBorder="1" applyAlignment="1">
      <alignment horizontal="center" vertical="top"/>
    </xf>
    <xf numFmtId="166" fontId="5" fillId="2" borderId="6" xfId="24" applyNumberFormat="1" applyFont="1" applyFill="1" applyBorder="1" applyAlignment="1"/>
    <xf numFmtId="165" fontId="5" fillId="2" borderId="6" xfId="3" applyNumberFormat="1" applyFont="1" applyFill="1" applyBorder="1" applyAlignment="1"/>
    <xf numFmtId="165" fontId="5" fillId="2" borderId="35" xfId="3" applyNumberFormat="1" applyFont="1" applyFill="1" applyBorder="1" applyAlignment="1">
      <alignment horizontal="right"/>
    </xf>
    <xf numFmtId="0" fontId="5" fillId="2" borderId="12" xfId="24" quotePrefix="1" applyFont="1" applyFill="1" applyBorder="1" applyAlignment="1">
      <alignment horizontal="left" wrapText="1"/>
    </xf>
    <xf numFmtId="165" fontId="5" fillId="2" borderId="6" xfId="24" applyNumberFormat="1" applyFont="1" applyFill="1" applyBorder="1" applyAlignment="1"/>
    <xf numFmtId="165" fontId="5" fillId="2" borderId="35" xfId="24" applyNumberFormat="1" applyFont="1" applyFill="1" applyBorder="1" applyAlignment="1"/>
    <xf numFmtId="0" fontId="5" fillId="2" borderId="13" xfId="24" quotePrefix="1" applyFont="1" applyFill="1" applyBorder="1" applyAlignment="1">
      <alignment horizontal="left" vertical="top" wrapText="1"/>
    </xf>
    <xf numFmtId="0" fontId="5" fillId="2" borderId="12" xfId="24" applyFont="1" applyFill="1" applyBorder="1" applyAlignment="1" applyProtection="1">
      <alignment horizontal="center" vertical="center"/>
      <protection locked="0"/>
    </xf>
    <xf numFmtId="3" fontId="5" fillId="2" borderId="12" xfId="24" applyNumberFormat="1" applyFont="1" applyFill="1" applyBorder="1" applyAlignment="1" applyProtection="1">
      <alignment horizontal="center" vertical="center"/>
      <protection locked="0"/>
    </xf>
    <xf numFmtId="165" fontId="5" fillId="2" borderId="12" xfId="24" applyNumberFormat="1" applyFont="1" applyFill="1" applyBorder="1" applyAlignment="1" applyProtection="1">
      <alignment horizontal="center" vertical="center"/>
      <protection locked="0"/>
    </xf>
    <xf numFmtId="165" fontId="5" fillId="2" borderId="34" xfId="24" applyNumberFormat="1" applyFont="1" applyFill="1" applyBorder="1" applyAlignment="1" applyProtection="1">
      <alignment horizontal="center" vertical="center" wrapText="1"/>
      <protection locked="0"/>
    </xf>
    <xf numFmtId="1" fontId="5" fillId="2" borderId="14" xfId="24" applyNumberFormat="1" applyFont="1" applyFill="1" applyBorder="1" applyAlignment="1">
      <alignment horizontal="center" vertical="top" wrapText="1"/>
    </xf>
    <xf numFmtId="166" fontId="5" fillId="2" borderId="14" xfId="24" applyNumberFormat="1" applyFont="1" applyFill="1" applyBorder="1" applyAlignment="1">
      <alignment wrapText="1"/>
    </xf>
    <xf numFmtId="165" fontId="5" fillId="2" borderId="6" xfId="2" applyNumberFormat="1" applyFont="1" applyFill="1" applyBorder="1" applyAlignment="1">
      <alignment wrapText="1"/>
    </xf>
    <xf numFmtId="0" fontId="5" fillId="2" borderId="5" xfId="24" quotePrefix="1" applyFont="1" applyFill="1" applyBorder="1" applyAlignment="1">
      <alignment horizontal="left" vertical="top" wrapText="1"/>
    </xf>
    <xf numFmtId="166" fontId="5" fillId="2" borderId="12" xfId="24" applyNumberFormat="1" applyFont="1" applyFill="1" applyBorder="1" applyAlignment="1">
      <alignment wrapText="1"/>
    </xf>
    <xf numFmtId="165" fontId="23" fillId="2" borderId="12" xfId="24" applyNumberFormat="1" applyFont="1" applyFill="1" applyBorder="1" applyAlignment="1">
      <alignment horizontal="right" wrapText="1"/>
    </xf>
    <xf numFmtId="165" fontId="5" fillId="2" borderId="34" xfId="24" applyNumberFormat="1" applyFont="1" applyFill="1" applyBorder="1" applyAlignment="1">
      <alignment wrapText="1"/>
    </xf>
    <xf numFmtId="175" fontId="5" fillId="2" borderId="12" xfId="24" applyNumberFormat="1" applyFont="1" applyFill="1" applyBorder="1" applyAlignment="1" applyProtection="1">
      <alignment horizontal="center" vertical="top"/>
      <protection locked="0"/>
    </xf>
    <xf numFmtId="166" fontId="5" fillId="2" borderId="12" xfId="24" applyNumberFormat="1" applyFont="1" applyFill="1" applyBorder="1" applyAlignment="1" applyProtection="1">
      <protection locked="0"/>
    </xf>
    <xf numFmtId="165" fontId="5" fillId="2" borderId="12" xfId="24" applyNumberFormat="1" applyFont="1" applyFill="1" applyBorder="1" applyAlignment="1" applyProtection="1">
      <alignment horizontal="right"/>
      <protection locked="0"/>
    </xf>
    <xf numFmtId="166" fontId="5" fillId="2" borderId="12" xfId="24" applyNumberFormat="1" applyFont="1" applyFill="1" applyBorder="1" applyAlignment="1"/>
    <xf numFmtId="49" fontId="5" fillId="2" borderId="5" xfId="24" applyNumberFormat="1" applyFont="1" applyFill="1" applyBorder="1" applyAlignment="1">
      <alignment horizontal="left" wrapText="1"/>
    </xf>
    <xf numFmtId="0" fontId="5" fillId="2" borderId="5" xfId="24" applyFont="1" applyFill="1" applyBorder="1" applyAlignment="1">
      <alignment horizontal="center" vertical="center" wrapText="1"/>
    </xf>
    <xf numFmtId="165" fontId="5" fillId="2" borderId="5" xfId="24" applyNumberFormat="1" applyFont="1" applyFill="1" applyBorder="1" applyAlignment="1">
      <alignment horizontal="center" vertical="center" wrapText="1"/>
    </xf>
    <xf numFmtId="165" fontId="5" fillId="2" borderId="36" xfId="24" applyNumberFormat="1" applyFont="1" applyFill="1" applyBorder="1" applyAlignment="1">
      <alignment horizontal="center" vertical="center" wrapText="1"/>
    </xf>
    <xf numFmtId="165" fontId="23" fillId="2" borderId="12" xfId="24" applyNumberFormat="1" applyFont="1" applyFill="1" applyBorder="1" applyAlignment="1">
      <alignment wrapText="1"/>
    </xf>
    <xf numFmtId="175" fontId="5" fillId="2" borderId="5" xfId="24" applyNumberFormat="1" applyFont="1" applyFill="1" applyBorder="1" applyAlignment="1">
      <alignment horizontal="center" vertical="top"/>
    </xf>
    <xf numFmtId="3" fontId="5" fillId="2" borderId="5" xfId="24" applyNumberFormat="1" applyFont="1" applyFill="1" applyBorder="1" applyAlignment="1">
      <alignment horizontal="center" vertical="center" wrapText="1"/>
    </xf>
    <xf numFmtId="0" fontId="5" fillId="2" borderId="6" xfId="24" applyFont="1" applyFill="1" applyBorder="1" applyAlignment="1">
      <alignment horizontal="center" wrapText="1"/>
    </xf>
    <xf numFmtId="166" fontId="5" fillId="2" borderId="6" xfId="24" applyNumberFormat="1" applyFont="1" applyFill="1" applyBorder="1" applyAlignment="1">
      <alignment wrapText="1"/>
    </xf>
    <xf numFmtId="165" fontId="5" fillId="2" borderId="6" xfId="24" applyNumberFormat="1" applyFont="1" applyFill="1" applyBorder="1" applyAlignment="1">
      <alignment wrapText="1"/>
    </xf>
    <xf numFmtId="165" fontId="5" fillId="2" borderId="35" xfId="24" applyNumberFormat="1" applyFont="1" applyFill="1" applyBorder="1" applyAlignment="1">
      <alignment wrapText="1"/>
    </xf>
    <xf numFmtId="175" fontId="5" fillId="2" borderId="12" xfId="24" applyNumberFormat="1" applyFont="1" applyFill="1" applyBorder="1" applyAlignment="1">
      <alignment horizontal="center" vertical="top"/>
    </xf>
    <xf numFmtId="166" fontId="5" fillId="2" borderId="6" xfId="24" applyNumberFormat="1" applyFont="1" applyFill="1" applyBorder="1" applyAlignment="1" applyProtection="1">
      <alignment vertical="center"/>
      <protection locked="0"/>
    </xf>
    <xf numFmtId="49" fontId="5" fillId="2" borderId="12" xfId="5" applyNumberFormat="1" applyFont="1" applyFill="1" applyBorder="1" applyAlignment="1" applyProtection="1">
      <alignment horizontal="left" wrapText="1"/>
      <protection locked="0"/>
    </xf>
    <xf numFmtId="0" fontId="5" fillId="2" borderId="12" xfId="5" applyFont="1" applyFill="1" applyBorder="1" applyAlignment="1" applyProtection="1">
      <alignment horizontal="center" vertical="center" wrapText="1"/>
      <protection locked="0"/>
    </xf>
    <xf numFmtId="3" fontId="5" fillId="2" borderId="12" xfId="5" applyNumberFormat="1" applyFont="1" applyFill="1" applyBorder="1" applyAlignment="1" applyProtection="1">
      <alignment horizontal="center" vertical="center" wrapText="1"/>
      <protection locked="0"/>
    </xf>
    <xf numFmtId="165" fontId="5" fillId="2" borderId="12" xfId="5" applyNumberFormat="1" applyFont="1" applyFill="1" applyBorder="1" applyAlignment="1" applyProtection="1">
      <alignment horizontal="center" vertical="center" wrapText="1"/>
      <protection locked="0"/>
    </xf>
    <xf numFmtId="165" fontId="5" fillId="2" borderId="34" xfId="5" applyNumberFormat="1" applyFont="1" applyFill="1" applyBorder="1" applyAlignment="1" applyProtection="1">
      <alignment horizontal="center" vertical="center" wrapText="1"/>
      <protection locked="0"/>
    </xf>
    <xf numFmtId="49" fontId="5" fillId="2" borderId="12" xfId="5" quotePrefix="1" applyNumberFormat="1" applyFont="1" applyFill="1" applyBorder="1" applyAlignment="1" applyProtection="1">
      <alignment horizontal="left" wrapText="1"/>
      <protection locked="0"/>
    </xf>
    <xf numFmtId="0" fontId="5" fillId="2" borderId="12" xfId="5" applyFont="1" applyFill="1" applyBorder="1" applyAlignment="1" applyProtection="1">
      <alignment horizontal="center" wrapText="1"/>
      <protection locked="0"/>
    </xf>
    <xf numFmtId="166" fontId="5" fillId="2" borderId="12" xfId="5" applyNumberFormat="1" applyFont="1" applyFill="1" applyBorder="1" applyAlignment="1" applyProtection="1">
      <alignment wrapText="1"/>
      <protection locked="0"/>
    </xf>
    <xf numFmtId="165" fontId="5" fillId="2" borderId="12" xfId="24" applyNumberFormat="1" applyFont="1" applyFill="1" applyBorder="1" applyAlignment="1">
      <alignment horizontal="right" wrapText="1"/>
    </xf>
    <xf numFmtId="0" fontId="5" fillId="2" borderId="5" xfId="24" applyFont="1" applyFill="1" applyBorder="1" applyAlignment="1">
      <alignment horizontal="center"/>
    </xf>
    <xf numFmtId="166" fontId="5" fillId="2" borderId="5" xfId="24" applyNumberFormat="1" applyFont="1" applyFill="1" applyBorder="1" applyAlignment="1">
      <alignment horizontal="center"/>
    </xf>
    <xf numFmtId="165" fontId="5" fillId="2" borderId="5" xfId="24" applyNumberFormat="1" applyFont="1" applyFill="1" applyBorder="1" applyAlignment="1">
      <alignment horizontal="center"/>
    </xf>
    <xf numFmtId="165" fontId="5" fillId="2" borderId="36" xfId="24" applyNumberFormat="1" applyFont="1" applyFill="1" applyBorder="1" applyAlignment="1">
      <alignment horizontal="center"/>
    </xf>
    <xf numFmtId="0" fontId="5" fillId="2" borderId="13" xfId="24" applyFont="1" applyFill="1" applyBorder="1" applyAlignment="1">
      <alignment horizontal="center"/>
    </xf>
    <xf numFmtId="0" fontId="5" fillId="2" borderId="6" xfId="24" quotePrefix="1" applyFont="1" applyFill="1" applyBorder="1" applyAlignment="1">
      <alignment vertical="top" wrapText="1"/>
    </xf>
    <xf numFmtId="165" fontId="23" fillId="2" borderId="6" xfId="24" applyNumberFormat="1" applyFont="1" applyFill="1" applyBorder="1" applyAlignment="1">
      <alignment wrapText="1"/>
    </xf>
    <xf numFmtId="166" fontId="5" fillId="2" borderId="5" xfId="24" applyNumberFormat="1" applyFont="1" applyFill="1" applyBorder="1" applyAlignment="1">
      <alignment horizontal="center" vertical="center"/>
    </xf>
    <xf numFmtId="0" fontId="5" fillId="2" borderId="6" xfId="24" quotePrefix="1" applyFont="1" applyFill="1" applyBorder="1" applyAlignment="1">
      <alignment horizontal="left" vertical="top" wrapText="1"/>
    </xf>
    <xf numFmtId="0" fontId="5" fillId="2" borderId="5" xfId="6" quotePrefix="1" applyFont="1" applyFill="1" applyBorder="1" applyAlignment="1">
      <alignment horizontal="left" vertical="top" wrapText="1"/>
    </xf>
    <xf numFmtId="0" fontId="5" fillId="2" borderId="5" xfId="24" applyFont="1" applyFill="1" applyBorder="1" applyAlignment="1" applyProtection="1">
      <alignment horizontal="center" vertical="center"/>
      <protection locked="0"/>
    </xf>
    <xf numFmtId="3" fontId="5" fillId="2" borderId="5" xfId="24" applyNumberFormat="1" applyFont="1" applyFill="1" applyBorder="1" applyAlignment="1" applyProtection="1">
      <alignment horizontal="center" vertical="center"/>
      <protection locked="0"/>
    </xf>
    <xf numFmtId="165" fontId="5" fillId="2" borderId="5" xfId="24" applyNumberFormat="1" applyFont="1" applyFill="1" applyBorder="1" applyAlignment="1" applyProtection="1">
      <alignment horizontal="center" vertical="center"/>
      <protection locked="0"/>
    </xf>
    <xf numFmtId="165" fontId="5" fillId="2" borderId="36" xfId="24" applyNumberFormat="1" applyFont="1" applyFill="1" applyBorder="1" applyAlignment="1" applyProtection="1">
      <alignment horizontal="center" vertical="center" wrapText="1"/>
      <protection locked="0"/>
    </xf>
    <xf numFmtId="0" fontId="5" fillId="2" borderId="12" xfId="6" quotePrefix="1" applyFont="1" applyFill="1" applyBorder="1" applyAlignment="1">
      <alignment horizontal="left" vertical="top" wrapText="1"/>
    </xf>
    <xf numFmtId="0" fontId="5" fillId="2" borderId="12" xfId="6" applyFont="1" applyFill="1" applyBorder="1" applyAlignment="1">
      <alignment horizontal="center"/>
    </xf>
    <xf numFmtId="166" fontId="5" fillId="2" borderId="12" xfId="6" applyNumberFormat="1" applyFont="1" applyFill="1" applyBorder="1"/>
    <xf numFmtId="49" fontId="5" fillId="2" borderId="15" xfId="24" quotePrefix="1" applyNumberFormat="1" applyFont="1" applyFill="1" applyBorder="1" applyAlignment="1">
      <alignment horizontal="left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5" xfId="24" quotePrefix="1" applyFont="1" applyFill="1" applyBorder="1" applyAlignment="1">
      <alignment horizontal="left" vertical="center" wrapText="1"/>
    </xf>
    <xf numFmtId="0" fontId="5" fillId="2" borderId="12" xfId="24" quotePrefix="1" applyFont="1" applyFill="1" applyBorder="1" applyAlignment="1">
      <alignment horizontal="center"/>
    </xf>
    <xf numFmtId="3" fontId="5" fillId="2" borderId="12" xfId="24" applyNumberFormat="1" applyFont="1" applyFill="1" applyBorder="1" applyAlignment="1"/>
    <xf numFmtId="49" fontId="5" fillId="2" borderId="12" xfId="24" applyNumberFormat="1" applyFont="1" applyFill="1" applyBorder="1" applyAlignment="1">
      <alignment vertical="center" wrapText="1"/>
    </xf>
    <xf numFmtId="49" fontId="4" fillId="2" borderId="12" xfId="24" applyNumberFormat="1" applyFont="1" applyFill="1" applyBorder="1" applyAlignment="1">
      <alignment vertical="center" wrapText="1"/>
    </xf>
    <xf numFmtId="49" fontId="5" fillId="2" borderId="12" xfId="24" quotePrefix="1" applyNumberFormat="1" applyFont="1" applyFill="1" applyBorder="1" applyAlignment="1">
      <alignment horizontal="left" vertical="center" wrapText="1" indent="1"/>
    </xf>
    <xf numFmtId="164" fontId="5" fillId="2" borderId="12" xfId="24" applyNumberFormat="1" applyFont="1" applyFill="1" applyBorder="1" applyAlignment="1">
      <alignment wrapText="1"/>
    </xf>
    <xf numFmtId="49" fontId="5" fillId="2" borderId="6" xfId="24" quotePrefix="1" applyNumberFormat="1" applyFont="1" applyFill="1" applyBorder="1" applyAlignment="1">
      <alignment horizontal="left" vertical="center" wrapText="1" indent="1"/>
    </xf>
    <xf numFmtId="164" fontId="5" fillId="2" borderId="6" xfId="24" applyNumberFormat="1" applyFont="1" applyFill="1" applyBorder="1" applyAlignment="1">
      <alignment wrapText="1"/>
    </xf>
    <xf numFmtId="49" fontId="5" fillId="2" borderId="5" xfId="24" applyNumberFormat="1" applyFont="1" applyFill="1" applyBorder="1" applyAlignment="1">
      <alignment vertical="center" wrapText="1"/>
    </xf>
    <xf numFmtId="49" fontId="5" fillId="2" borderId="6" xfId="24" quotePrefix="1" applyNumberFormat="1" applyFont="1" applyFill="1" applyBorder="1" applyAlignment="1">
      <alignment vertical="center" wrapText="1"/>
    </xf>
    <xf numFmtId="49" fontId="5" fillId="2" borderId="12" xfId="24" quotePrefix="1" applyNumberFormat="1" applyFont="1" applyFill="1" applyBorder="1" applyAlignment="1">
      <alignment horizontal="left" vertical="center" wrapText="1"/>
    </xf>
    <xf numFmtId="0" fontId="5" fillId="2" borderId="12" xfId="7" applyFont="1" applyFill="1" applyBorder="1" applyAlignment="1" applyProtection="1">
      <alignment horizontal="center" wrapText="1"/>
      <protection locked="0"/>
    </xf>
    <xf numFmtId="3" fontId="5" fillId="2" borderId="12" xfId="7" applyNumberFormat="1" applyFont="1" applyFill="1" applyBorder="1" applyAlignment="1" applyProtection="1">
      <alignment horizontal="center" wrapText="1"/>
      <protection locked="0"/>
    </xf>
    <xf numFmtId="165" fontId="5" fillId="2" borderId="12" xfId="7" applyNumberFormat="1" applyFont="1" applyFill="1" applyBorder="1" applyAlignment="1" applyProtection="1">
      <alignment horizontal="center" wrapText="1"/>
      <protection locked="0"/>
    </xf>
    <xf numFmtId="165" fontId="5" fillId="2" borderId="34" xfId="7" applyNumberFormat="1" applyFont="1" applyFill="1" applyBorder="1" applyAlignment="1" applyProtection="1">
      <alignment horizontal="center" wrapText="1"/>
      <protection locked="0"/>
    </xf>
    <xf numFmtId="0" fontId="5" fillId="2" borderId="14" xfId="24" quotePrefix="1" applyFont="1" applyFill="1" applyBorder="1" applyAlignment="1">
      <alignment horizontal="center"/>
    </xf>
    <xf numFmtId="0" fontId="5" fillId="2" borderId="5" xfId="24" applyFont="1" applyFill="1" applyBorder="1" applyAlignment="1">
      <alignment horizontal="left" vertical="top" wrapText="1"/>
    </xf>
    <xf numFmtId="165" fontId="5" fillId="2" borderId="6" xfId="24" applyNumberFormat="1" applyFont="1" applyFill="1" applyBorder="1" applyAlignment="1">
      <alignment horizontal="right" wrapText="1"/>
    </xf>
    <xf numFmtId="0" fontId="5" fillId="2" borderId="5" xfId="24" applyFont="1" applyFill="1" applyBorder="1" applyAlignment="1">
      <alignment horizontal="center" vertical="top"/>
    </xf>
    <xf numFmtId="174" fontId="5" fillId="2" borderId="5" xfId="24" quotePrefix="1" applyNumberFormat="1" applyFont="1" applyFill="1" applyBorder="1" applyAlignment="1">
      <alignment horizontal="center" vertical="top"/>
    </xf>
    <xf numFmtId="174" fontId="5" fillId="2" borderId="32" xfId="24" applyNumberFormat="1" applyFont="1" applyFill="1" applyBorder="1" applyAlignment="1">
      <alignment horizontal="center" vertical="top"/>
    </xf>
    <xf numFmtId="0" fontId="5" fillId="2" borderId="32" xfId="24" quotePrefix="1" applyFont="1" applyFill="1" applyBorder="1" applyAlignment="1">
      <alignment horizontal="left" wrapText="1"/>
    </xf>
    <xf numFmtId="166" fontId="5" fillId="2" borderId="32" xfId="3" applyNumberFormat="1" applyFont="1" applyFill="1" applyBorder="1"/>
    <xf numFmtId="165" fontId="23" fillId="2" borderId="32" xfId="24" applyNumberFormat="1" applyFont="1" applyFill="1" applyBorder="1"/>
    <xf numFmtId="165" fontId="5" fillId="2" borderId="37" xfId="24" applyNumberFormat="1" applyFont="1" applyFill="1" applyBorder="1" applyAlignment="1">
      <alignment wrapText="1"/>
    </xf>
    <xf numFmtId="0" fontId="5" fillId="2" borderId="12" xfId="6" applyFont="1" applyFill="1" applyBorder="1" applyAlignment="1">
      <alignment horizontal="left" vertical="top" wrapText="1"/>
    </xf>
    <xf numFmtId="49" fontId="5" fillId="2" borderId="12" xfId="24" applyNumberFormat="1" applyFont="1" applyFill="1" applyBorder="1" applyAlignment="1">
      <alignment wrapText="1"/>
    </xf>
    <xf numFmtId="3" fontId="5" fillId="2" borderId="12" xfId="6" applyNumberFormat="1" applyFont="1" applyFill="1" applyBorder="1" applyAlignment="1"/>
    <xf numFmtId="165" fontId="5" fillId="2" borderId="12" xfId="6" applyNumberFormat="1" applyFont="1" applyFill="1" applyBorder="1"/>
    <xf numFmtId="49" fontId="5" fillId="2" borderId="12" xfId="24" quotePrefix="1" applyNumberFormat="1" applyFont="1" applyFill="1" applyBorder="1" applyAlignment="1">
      <alignment wrapText="1"/>
    </xf>
    <xf numFmtId="175" fontId="5" fillId="2" borderId="6" xfId="24" applyNumberFormat="1" applyFont="1" applyFill="1" applyBorder="1" applyAlignment="1">
      <alignment horizontal="center" vertical="top"/>
    </xf>
    <xf numFmtId="49" fontId="5" fillId="2" borderId="6" xfId="24" quotePrefix="1" applyNumberFormat="1" applyFont="1" applyFill="1" applyBorder="1" applyAlignment="1">
      <alignment wrapText="1"/>
    </xf>
    <xf numFmtId="0" fontId="5" fillId="2" borderId="12" xfId="24" applyFont="1" applyFill="1" applyBorder="1" applyAlignment="1">
      <alignment horizontal="left" vertical="top" wrapText="1"/>
    </xf>
    <xf numFmtId="0" fontId="5" fillId="2" borderId="12" xfId="5" applyFont="1" applyFill="1" applyBorder="1" applyAlignment="1" applyProtection="1">
      <alignment horizontal="center" vertical="top" wrapText="1"/>
      <protection locked="0"/>
    </xf>
    <xf numFmtId="49" fontId="5" fillId="2" borderId="12" xfId="5" applyNumberFormat="1" applyFont="1" applyFill="1" applyBorder="1" applyAlignment="1" applyProtection="1">
      <alignment wrapText="1"/>
      <protection locked="0"/>
    </xf>
    <xf numFmtId="3" fontId="5" fillId="2" borderId="12" xfId="5" applyNumberFormat="1" applyFont="1" applyFill="1" applyBorder="1" applyAlignment="1" applyProtection="1">
      <alignment horizontal="center" wrapText="1"/>
      <protection locked="0"/>
    </xf>
    <xf numFmtId="165" fontId="5" fillId="2" borderId="12" xfId="5" applyNumberFormat="1" applyFont="1" applyFill="1" applyBorder="1" applyAlignment="1" applyProtection="1">
      <alignment horizontal="center" wrapText="1"/>
      <protection locked="0"/>
    </xf>
    <xf numFmtId="165" fontId="5" fillId="2" borderId="34" xfId="5" applyNumberFormat="1" applyFont="1" applyFill="1" applyBorder="1" applyAlignment="1" applyProtection="1">
      <alignment horizontal="center" wrapText="1"/>
      <protection locked="0"/>
    </xf>
    <xf numFmtId="3" fontId="5" fillId="2" borderId="12" xfId="5" applyNumberFormat="1" applyFont="1" applyFill="1" applyBorder="1" applyAlignment="1" applyProtection="1">
      <alignment wrapText="1"/>
      <protection locked="0"/>
    </xf>
    <xf numFmtId="165" fontId="5" fillId="2" borderId="12" xfId="5" applyNumberFormat="1" applyFont="1" applyFill="1" applyBorder="1" applyAlignment="1" applyProtection="1">
      <alignment horizontal="right" wrapText="1"/>
      <protection locked="0"/>
    </xf>
    <xf numFmtId="49" fontId="5" fillId="2" borderId="32" xfId="5" quotePrefix="1" applyNumberFormat="1" applyFont="1" applyFill="1" applyBorder="1" applyAlignment="1" applyProtection="1">
      <alignment horizontal="left" wrapText="1"/>
      <protection locked="0"/>
    </xf>
    <xf numFmtId="0" fontId="5" fillId="2" borderId="32" xfId="5" applyFont="1" applyFill="1" applyBorder="1" applyAlignment="1" applyProtection="1">
      <alignment horizontal="center" wrapText="1"/>
      <protection locked="0"/>
    </xf>
    <xf numFmtId="3" fontId="5" fillId="2" borderId="32" xfId="5" applyNumberFormat="1" applyFont="1" applyFill="1" applyBorder="1" applyAlignment="1" applyProtection="1">
      <alignment wrapText="1"/>
      <protection locked="0"/>
    </xf>
    <xf numFmtId="165" fontId="5" fillId="2" borderId="32" xfId="5" applyNumberFormat="1" applyFont="1" applyFill="1" applyBorder="1" applyAlignment="1" applyProtection="1">
      <alignment horizontal="right" wrapText="1"/>
      <protection locked="0"/>
    </xf>
    <xf numFmtId="165" fontId="5" fillId="2" borderId="37" xfId="24" applyNumberFormat="1" applyFont="1" applyFill="1" applyBorder="1" applyAlignment="1">
      <alignment horizontal="right" wrapText="1"/>
    </xf>
    <xf numFmtId="4" fontId="5" fillId="2" borderId="12" xfId="24" applyNumberFormat="1" applyFont="1" applyFill="1" applyBorder="1" applyAlignment="1"/>
    <xf numFmtId="165" fontId="23" fillId="2" borderId="12" xfId="7" applyNumberFormat="1" applyFont="1" applyFill="1" applyBorder="1" applyAlignment="1" applyProtection="1">
      <alignment horizontal="right" wrapText="1"/>
      <protection locked="0"/>
    </xf>
    <xf numFmtId="0" fontId="5" fillId="2" borderId="5" xfId="24" quotePrefix="1" applyFont="1" applyFill="1" applyBorder="1" applyAlignment="1">
      <alignment horizontal="center" vertical="top"/>
    </xf>
    <xf numFmtId="165" fontId="5" fillId="2" borderId="34" xfId="24" applyNumberFormat="1" applyFont="1" applyFill="1" applyBorder="1" applyAlignment="1"/>
    <xf numFmtId="0" fontId="5" fillId="2" borderId="32" xfId="24" quotePrefix="1" applyFont="1" applyFill="1" applyBorder="1" applyAlignment="1">
      <alignment horizontal="center" vertical="top"/>
    </xf>
    <xf numFmtId="166" fontId="5" fillId="2" borderId="32" xfId="24" applyNumberFormat="1" applyFont="1" applyFill="1" applyBorder="1" applyAlignment="1"/>
    <xf numFmtId="165" fontId="5" fillId="2" borderId="32" xfId="24" applyNumberFormat="1" applyFont="1" applyFill="1" applyBorder="1" applyAlignment="1"/>
    <xf numFmtId="165" fontId="5" fillId="2" borderId="37" xfId="24" applyNumberFormat="1" applyFont="1" applyFill="1" applyBorder="1" applyAlignment="1"/>
    <xf numFmtId="0" fontId="4" fillId="2" borderId="23" xfId="24" applyFont="1" applyFill="1" applyBorder="1" applyAlignment="1">
      <alignment horizontal="center" vertical="center" wrapText="1"/>
    </xf>
    <xf numFmtId="165" fontId="23" fillId="2" borderId="6" xfId="24" applyNumberFormat="1" applyFont="1" applyFill="1" applyBorder="1"/>
    <xf numFmtId="49" fontId="5" fillId="2" borderId="5" xfId="8" applyNumberFormat="1" applyFont="1" applyFill="1" applyBorder="1" applyAlignment="1" applyProtection="1">
      <alignment wrapText="1"/>
      <protection locked="0"/>
    </xf>
    <xf numFmtId="0" fontId="5" fillId="2" borderId="5" xfId="8" applyFont="1" applyFill="1" applyBorder="1" applyAlignment="1" applyProtection="1">
      <alignment horizontal="center" wrapText="1"/>
      <protection locked="0"/>
    </xf>
    <xf numFmtId="3" fontId="5" fillId="2" borderId="5" xfId="8" applyNumberFormat="1" applyFont="1" applyFill="1" applyBorder="1" applyAlignment="1" applyProtection="1">
      <alignment horizontal="center" wrapText="1"/>
      <protection locked="0"/>
    </xf>
    <xf numFmtId="165" fontId="5" fillId="2" borderId="5" xfId="8" applyNumberFormat="1" applyFont="1" applyFill="1" applyBorder="1" applyAlignment="1" applyProtection="1">
      <alignment horizontal="center" wrapText="1"/>
      <protection locked="0"/>
    </xf>
    <xf numFmtId="165" fontId="5" fillId="2" borderId="36" xfId="8" applyNumberFormat="1" applyFont="1" applyFill="1" applyBorder="1" applyAlignment="1" applyProtection="1">
      <alignment horizontal="center" wrapText="1"/>
      <protection locked="0"/>
    </xf>
    <xf numFmtId="0" fontId="4" fillId="2" borderId="27" xfId="24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top"/>
    </xf>
    <xf numFmtId="0" fontId="5" fillId="2" borderId="12" xfId="5" quotePrefix="1" applyFont="1" applyFill="1" applyBorder="1" applyAlignment="1">
      <alignment horizontal="left" vertical="top" wrapText="1"/>
    </xf>
    <xf numFmtId="0" fontId="5" fillId="2" borderId="12" xfId="5" applyFont="1" applyFill="1" applyBorder="1" applyAlignment="1">
      <alignment horizontal="center"/>
    </xf>
    <xf numFmtId="166" fontId="5" fillId="2" borderId="12" xfId="5" applyNumberFormat="1" applyFont="1" applyFill="1" applyBorder="1" applyAlignment="1"/>
    <xf numFmtId="165" fontId="5" fillId="2" borderId="12" xfId="24" applyNumberFormat="1" applyFont="1" applyFill="1" applyBorder="1" applyAlignment="1">
      <alignment horizontal="right"/>
    </xf>
    <xf numFmtId="0" fontId="5" fillId="2" borderId="5" xfId="24" applyFont="1" applyFill="1" applyBorder="1" applyAlignment="1">
      <alignment horizontal="left" vertical="center" wrapText="1"/>
    </xf>
    <xf numFmtId="0" fontId="5" fillId="2" borderId="5" xfId="8" quotePrefix="1" applyNumberFormat="1" applyFont="1" applyFill="1" applyBorder="1" applyAlignment="1" applyProtection="1">
      <alignment horizontal="center" vertical="top"/>
      <protection locked="0"/>
    </xf>
    <xf numFmtId="0" fontId="5" fillId="2" borderId="5" xfId="8" applyFont="1" applyFill="1" applyBorder="1" applyAlignment="1" applyProtection="1">
      <alignment horizontal="left" vertical="top" wrapText="1"/>
      <protection locked="0"/>
    </xf>
    <xf numFmtId="0" fontId="5" fillId="2" borderId="6" xfId="8" applyNumberFormat="1" applyFont="1" applyFill="1" applyBorder="1" applyAlignment="1" applyProtection="1">
      <alignment horizontal="center" vertical="top"/>
      <protection locked="0"/>
    </xf>
    <xf numFmtId="0" fontId="5" fillId="2" borderId="6" xfId="8" quotePrefix="1" applyFont="1" applyFill="1" applyBorder="1" applyAlignment="1" applyProtection="1">
      <alignment horizontal="left" vertical="top" wrapText="1"/>
      <protection locked="0"/>
    </xf>
    <xf numFmtId="4" fontId="5" fillId="2" borderId="6" xfId="24" applyNumberFormat="1" applyFont="1" applyFill="1" applyBorder="1" applyAlignment="1">
      <alignment horizontal="center"/>
    </xf>
    <xf numFmtId="4" fontId="5" fillId="2" borderId="6" xfId="24" applyNumberFormat="1" applyFont="1" applyFill="1" applyBorder="1" applyAlignment="1">
      <alignment horizontal="right"/>
    </xf>
    <xf numFmtId="165" fontId="23" fillId="2" borderId="6" xfId="24" applyNumberFormat="1" applyFont="1" applyFill="1" applyBorder="1" applyAlignment="1">
      <alignment horizontal="right" wrapText="1"/>
    </xf>
    <xf numFmtId="165" fontId="5" fillId="2" borderId="42" xfId="24" applyNumberFormat="1" applyFont="1" applyFill="1" applyBorder="1" applyAlignment="1">
      <alignment horizontal="right" wrapText="1"/>
    </xf>
    <xf numFmtId="0" fontId="5" fillId="2" borderId="6" xfId="24" quotePrefix="1" applyFont="1" applyFill="1" applyBorder="1" applyAlignment="1">
      <alignment horizontal="left" vertical="center" wrapText="1"/>
    </xf>
    <xf numFmtId="167" fontId="5" fillId="2" borderId="5" xfId="24" applyNumberFormat="1" applyFont="1" applyFill="1" applyBorder="1" applyAlignment="1">
      <alignment horizontal="center" vertical="center"/>
    </xf>
    <xf numFmtId="2" fontId="5" fillId="2" borderId="12" xfId="24" applyNumberFormat="1" applyFont="1" applyFill="1" applyBorder="1"/>
    <xf numFmtId="173" fontId="5" fillId="2" borderId="6" xfId="24" applyNumberFormat="1" applyFont="1" applyFill="1" applyBorder="1"/>
    <xf numFmtId="0" fontId="5" fillId="2" borderId="5" xfId="24" applyFont="1" applyFill="1" applyBorder="1" applyAlignment="1" applyProtection="1">
      <alignment horizontal="left" vertical="top" wrapText="1"/>
    </xf>
    <xf numFmtId="0" fontId="5" fillId="2" borderId="5" xfId="24" applyFont="1" applyFill="1" applyBorder="1" applyAlignment="1" applyProtection="1">
      <alignment horizontal="center" vertical="center" wrapText="1"/>
    </xf>
    <xf numFmtId="3" fontId="5" fillId="2" borderId="5" xfId="24" applyNumberFormat="1" applyFont="1" applyFill="1" applyBorder="1" applyAlignment="1" applyProtection="1">
      <alignment horizontal="center" vertical="center" wrapText="1"/>
    </xf>
    <xf numFmtId="0" fontId="5" fillId="2" borderId="12" xfId="5" quotePrefix="1" applyFont="1" applyFill="1" applyBorder="1" applyAlignment="1" applyProtection="1">
      <alignment horizontal="left" vertical="top" wrapText="1"/>
    </xf>
    <xf numFmtId="0" fontId="5" fillId="2" borderId="12" xfId="5" applyFont="1" applyFill="1" applyBorder="1" applyAlignment="1" applyProtection="1">
      <alignment horizontal="center"/>
    </xf>
    <xf numFmtId="3" fontId="5" fillId="2" borderId="12" xfId="5" applyNumberFormat="1" applyFont="1" applyFill="1" applyBorder="1" applyAlignment="1" applyProtection="1"/>
    <xf numFmtId="0" fontId="5" fillId="2" borderId="6" xfId="5" quotePrefix="1" applyFont="1" applyFill="1" applyBorder="1" applyAlignment="1" applyProtection="1">
      <alignment horizontal="left" vertical="top" wrapText="1"/>
    </xf>
    <xf numFmtId="0" fontId="5" fillId="2" borderId="6" xfId="5" applyFont="1" applyFill="1" applyBorder="1" applyAlignment="1" applyProtection="1">
      <alignment horizontal="center"/>
    </xf>
    <xf numFmtId="3" fontId="5" fillId="2" borderId="6" xfId="5" applyNumberFormat="1" applyFont="1" applyFill="1" applyBorder="1" applyAlignment="1" applyProtection="1"/>
    <xf numFmtId="165" fontId="5" fillId="2" borderId="6" xfId="24" applyNumberFormat="1" applyFont="1" applyFill="1" applyBorder="1" applyAlignment="1">
      <alignment horizontal="right"/>
    </xf>
    <xf numFmtId="0" fontId="5" fillId="2" borderId="5" xfId="29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right" vertical="center" wrapText="1"/>
    </xf>
    <xf numFmtId="165" fontId="7" fillId="2" borderId="0" xfId="0" applyNumberFormat="1" applyFont="1" applyFill="1" applyBorder="1" applyAlignment="1">
      <alignment horizontal="right" vertical="center"/>
    </xf>
    <xf numFmtId="0" fontId="4" fillId="2" borderId="1" xfId="24" applyNumberFormat="1" applyFont="1" applyFill="1" applyBorder="1" applyAlignment="1" applyProtection="1">
      <alignment horizontal="center" vertical="center"/>
    </xf>
    <xf numFmtId="0" fontId="5" fillId="2" borderId="1" xfId="24" applyNumberFormat="1" applyFont="1" applyFill="1" applyBorder="1" applyAlignment="1" applyProtection="1">
      <alignment vertical="center" wrapText="1"/>
    </xf>
    <xf numFmtId="4" fontId="5" fillId="2" borderId="1" xfId="24" applyNumberFormat="1" applyFont="1" applyFill="1" applyBorder="1" applyAlignment="1" applyProtection="1">
      <alignment horizontal="center" vertical="center"/>
    </xf>
    <xf numFmtId="164" fontId="5" fillId="2" borderId="1" xfId="24" applyNumberFormat="1" applyFont="1" applyFill="1" applyBorder="1" applyAlignment="1" applyProtection="1">
      <alignment horizontal="center" vertical="center"/>
    </xf>
    <xf numFmtId="165" fontId="5" fillId="2" borderId="1" xfId="24" applyNumberFormat="1" applyFont="1" applyFill="1" applyBorder="1" applyAlignment="1" applyProtection="1">
      <alignment horizontal="right" vertical="center"/>
    </xf>
    <xf numFmtId="0" fontId="5" fillId="2" borderId="5" xfId="24" applyNumberFormat="1" applyFont="1" applyFill="1" applyBorder="1" applyAlignment="1" applyProtection="1">
      <alignment horizontal="center" vertical="center"/>
    </xf>
    <xf numFmtId="3" fontId="5" fillId="2" borderId="1" xfId="24" applyNumberFormat="1" applyFont="1" applyFill="1" applyBorder="1" applyAlignment="1" applyProtection="1">
      <alignment horizontal="center" vertical="center"/>
    </xf>
    <xf numFmtId="0" fontId="5" fillId="2" borderId="1" xfId="24" applyNumberFormat="1" applyFont="1" applyFill="1" applyBorder="1" applyAlignment="1" applyProtection="1">
      <alignment horizontal="left" vertical="center" wrapText="1"/>
    </xf>
    <xf numFmtId="0" fontId="5" fillId="2" borderId="1" xfId="24" applyNumberFormat="1" applyFont="1" applyFill="1" applyBorder="1" applyAlignment="1" applyProtection="1">
      <alignment horizontal="center" vertical="center" wrapText="1"/>
    </xf>
    <xf numFmtId="0" fontId="5" fillId="2" borderId="5" xfId="24" applyNumberFormat="1" applyFont="1" applyFill="1" applyBorder="1" applyAlignment="1" applyProtection="1">
      <alignment vertical="center"/>
    </xf>
    <xf numFmtId="0" fontId="5" fillId="2" borderId="1" xfId="24" applyNumberFormat="1" applyFont="1" applyFill="1" applyBorder="1" applyAlignment="1" applyProtection="1">
      <alignment horizontal="center" vertical="center"/>
    </xf>
    <xf numFmtId="165" fontId="7" fillId="2" borderId="22" xfId="23" applyNumberFormat="1" applyFont="1" applyFill="1" applyBorder="1" applyAlignment="1">
      <alignment horizontal="right" vertical="center"/>
    </xf>
    <xf numFmtId="0" fontId="27" fillId="0" borderId="0" xfId="31" applyFont="1" applyBorder="1" applyAlignment="1">
      <alignment vertical="center" wrapText="1"/>
    </xf>
    <xf numFmtId="0" fontId="27" fillId="0" borderId="0" xfId="31" applyFont="1" applyBorder="1" applyAlignment="1">
      <alignment horizontal="center" vertical="center"/>
    </xf>
    <xf numFmtId="0" fontId="21" fillId="3" borderId="1" xfId="31" applyFont="1" applyFill="1" applyBorder="1" applyAlignment="1">
      <alignment horizontal="center" vertical="center" wrapText="1"/>
    </xf>
    <xf numFmtId="0" fontId="21" fillId="4" borderId="1" xfId="31" applyFont="1" applyFill="1" applyBorder="1" applyAlignment="1">
      <alignment horizontal="center" vertical="center" wrapText="1"/>
    </xf>
    <xf numFmtId="0" fontId="21" fillId="4" borderId="1" xfId="31" applyFont="1" applyFill="1" applyBorder="1" applyAlignment="1">
      <alignment vertical="center" wrapText="1"/>
    </xf>
    <xf numFmtId="4" fontId="21" fillId="4" borderId="1" xfId="31" applyNumberFormat="1" applyFont="1" applyFill="1" applyBorder="1" applyAlignment="1">
      <alignment horizontal="right" vertical="center" wrapText="1"/>
    </xf>
    <xf numFmtId="0" fontId="27" fillId="0" borderId="1" xfId="31" applyFont="1" applyBorder="1" applyAlignment="1">
      <alignment horizontal="center" vertical="center" wrapText="1"/>
    </xf>
    <xf numFmtId="0" fontId="27" fillId="0" borderId="1" xfId="31" applyFont="1" applyBorder="1" applyAlignment="1">
      <alignment horizontal="justify" vertical="center" wrapText="1"/>
    </xf>
    <xf numFmtId="4" fontId="27" fillId="0" borderId="1" xfId="31" applyNumberFormat="1" applyFont="1" applyBorder="1" applyAlignment="1">
      <alignment horizontal="right" vertical="center" wrapText="1"/>
    </xf>
    <xf numFmtId="4" fontId="21" fillId="5" borderId="1" xfId="31" applyNumberFormat="1" applyFont="1" applyFill="1" applyBorder="1" applyAlignment="1">
      <alignment vertical="center" wrapText="1"/>
    </xf>
    <xf numFmtId="4" fontId="27" fillId="5" borderId="1" xfId="31" applyNumberFormat="1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17" xfId="0" applyFont="1" applyFill="1" applyBorder="1" applyAlignment="1">
      <alignment vertical="center" wrapText="1"/>
    </xf>
    <xf numFmtId="4" fontId="4" fillId="2" borderId="17" xfId="0" applyNumberFormat="1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4" fillId="2" borderId="38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19" fillId="2" borderId="2" xfId="23" applyFont="1" applyFill="1" applyBorder="1" applyAlignment="1">
      <alignment horizontal="left" vertical="center" wrapText="1"/>
    </xf>
    <xf numFmtId="0" fontId="19" fillId="2" borderId="4" xfId="23" applyFont="1" applyFill="1" applyBorder="1" applyAlignment="1">
      <alignment horizontal="left" vertical="center" wrapText="1"/>
    </xf>
    <xf numFmtId="0" fontId="19" fillId="2" borderId="3" xfId="23" applyFont="1" applyFill="1" applyBorder="1" applyAlignment="1">
      <alignment horizontal="left" vertical="center" wrapText="1"/>
    </xf>
    <xf numFmtId="4" fontId="4" fillId="2" borderId="38" xfId="0" applyNumberFormat="1" applyFont="1" applyFill="1" applyBorder="1" applyAlignment="1">
      <alignment horizontal="right" vertical="center"/>
    </xf>
    <xf numFmtId="4" fontId="4" fillId="2" borderId="20" xfId="0" applyNumberFormat="1" applyFont="1" applyFill="1" applyBorder="1" applyAlignment="1">
      <alignment horizontal="right" vertical="center"/>
    </xf>
    <xf numFmtId="4" fontId="4" fillId="2" borderId="39" xfId="0" applyNumberFormat="1" applyFont="1" applyFill="1" applyBorder="1" applyAlignment="1">
      <alignment horizontal="right" vertical="center"/>
    </xf>
    <xf numFmtId="0" fontId="4" fillId="2" borderId="40" xfId="24" applyFont="1" applyFill="1" applyBorder="1" applyAlignment="1">
      <alignment horizontal="center" vertical="top" wrapText="1"/>
    </xf>
    <xf numFmtId="0" fontId="4" fillId="2" borderId="20" xfId="24" applyFont="1" applyFill="1" applyBorder="1" applyAlignment="1">
      <alignment horizontal="center" vertical="top" wrapText="1"/>
    </xf>
    <xf numFmtId="0" fontId="4" fillId="2" borderId="40" xfId="3" applyFont="1" applyFill="1" applyBorder="1" applyAlignment="1">
      <alignment horizontal="center" vertical="center" wrapText="1"/>
    </xf>
    <xf numFmtId="0" fontId="4" fillId="2" borderId="20" xfId="3" applyFont="1" applyFill="1" applyBorder="1" applyAlignment="1">
      <alignment horizontal="center" vertical="center" wrapText="1"/>
    </xf>
    <xf numFmtId="0" fontId="4" fillId="2" borderId="28" xfId="3" applyFont="1" applyFill="1" applyBorder="1" applyAlignment="1">
      <alignment horizontal="center" vertical="center" wrapText="1"/>
    </xf>
    <xf numFmtId="0" fontId="4" fillId="2" borderId="31" xfId="2" applyFont="1" applyFill="1" applyBorder="1" applyAlignment="1">
      <alignment horizontal="center" vertical="center" wrapText="1"/>
    </xf>
    <xf numFmtId="165" fontId="4" fillId="2" borderId="33" xfId="2" applyNumberFormat="1" applyFont="1" applyFill="1" applyBorder="1" applyAlignment="1">
      <alignment horizontal="center" vertical="center" wrapText="1"/>
    </xf>
    <xf numFmtId="165" fontId="4" fillId="2" borderId="34" xfId="2" applyNumberFormat="1" applyFont="1" applyFill="1" applyBorder="1" applyAlignment="1">
      <alignment horizontal="center" vertical="center" wrapText="1"/>
    </xf>
    <xf numFmtId="0" fontId="4" fillId="2" borderId="39" xfId="3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40" xfId="24" applyFont="1" applyFill="1" applyBorder="1" applyAlignment="1">
      <alignment horizontal="center" vertical="center" wrapText="1"/>
    </xf>
    <xf numFmtId="0" fontId="4" fillId="2" borderId="20" xfId="24" applyFont="1" applyFill="1" applyBorder="1" applyAlignment="1">
      <alignment horizontal="center" vertical="center" wrapText="1"/>
    </xf>
    <xf numFmtId="0" fontId="4" fillId="2" borderId="28" xfId="24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" xfId="24" applyNumberFormat="1" applyFont="1" applyFill="1" applyBorder="1" applyAlignment="1" applyProtection="1">
      <alignment horizontal="center" vertical="center"/>
    </xf>
    <xf numFmtId="0" fontId="4" fillId="2" borderId="1" xfId="24" applyNumberFormat="1" applyFont="1" applyFill="1" applyBorder="1" applyAlignment="1" applyProtection="1">
      <alignment horizontal="right" vertical="center"/>
    </xf>
    <xf numFmtId="0" fontId="4" fillId="2" borderId="1" xfId="24" applyNumberFormat="1" applyFont="1" applyFill="1" applyBorder="1" applyAlignment="1" applyProtection="1">
      <alignment horizontal="left" vertical="center"/>
    </xf>
    <xf numFmtId="0" fontId="6" fillId="0" borderId="0" xfId="24" applyFont="1" applyAlignment="1">
      <alignment horizontal="center" vertical="center" wrapText="1"/>
    </xf>
    <xf numFmtId="0" fontId="6" fillId="0" borderId="0" xfId="24" applyFont="1" applyBorder="1" applyAlignment="1">
      <alignment horizontal="center" vertical="center" wrapText="1"/>
    </xf>
    <xf numFmtId="0" fontId="22" fillId="0" borderId="0" xfId="24" applyFont="1" applyAlignment="1">
      <alignment horizontal="center" vertical="center" wrapText="1"/>
    </xf>
    <xf numFmtId="0" fontId="6" fillId="0" borderId="0" xfId="24" applyFont="1" applyAlignment="1">
      <alignment horizontal="left" vertical="center" wrapText="1"/>
    </xf>
    <xf numFmtId="0" fontId="4" fillId="2" borderId="1" xfId="24" applyNumberFormat="1" applyFont="1" applyFill="1" applyBorder="1" applyAlignment="1" applyProtection="1">
      <alignment horizontal="center" vertical="center"/>
    </xf>
    <xf numFmtId="0" fontId="5" fillId="2" borderId="1" xfId="24" applyNumberFormat="1" applyFont="1" applyFill="1" applyBorder="1" applyAlignment="1" applyProtection="1">
      <alignment horizontal="center" vertical="center" wrapText="1"/>
    </xf>
    <xf numFmtId="0" fontId="5" fillId="2" borderId="5" xfId="24" applyNumberFormat="1" applyFont="1" applyFill="1" applyBorder="1" applyAlignment="1" applyProtection="1">
      <alignment horizontal="center" vertical="center"/>
    </xf>
    <xf numFmtId="0" fontId="5" fillId="2" borderId="12" xfId="24" applyNumberFormat="1" applyFont="1" applyFill="1" applyBorder="1" applyAlignment="1" applyProtection="1">
      <alignment horizontal="center" vertical="center"/>
    </xf>
    <xf numFmtId="0" fontId="5" fillId="2" borderId="6" xfId="24" applyNumberFormat="1" applyFont="1" applyFill="1" applyBorder="1" applyAlignment="1" applyProtection="1">
      <alignment horizontal="center" vertical="center"/>
    </xf>
    <xf numFmtId="0" fontId="5" fillId="2" borderId="5" xfId="24" applyNumberFormat="1" applyFont="1" applyFill="1" applyBorder="1" applyAlignment="1" applyProtection="1">
      <alignment horizontal="center"/>
    </xf>
    <xf numFmtId="0" fontId="5" fillId="2" borderId="6" xfId="24" applyNumberFormat="1" applyFont="1" applyFill="1" applyBorder="1" applyAlignment="1" applyProtection="1">
      <alignment horizontal="center"/>
    </xf>
    <xf numFmtId="0" fontId="4" fillId="2" borderId="5" xfId="24" applyNumberFormat="1" applyFont="1" applyFill="1" applyBorder="1" applyAlignment="1" applyProtection="1">
      <alignment horizontal="right" vertical="center"/>
    </xf>
    <xf numFmtId="0" fontId="4" fillId="2" borderId="17" xfId="24" applyFont="1" applyFill="1" applyBorder="1" applyAlignment="1">
      <alignment vertical="center" wrapText="1"/>
    </xf>
    <xf numFmtId="4" fontId="4" fillId="2" borderId="17" xfId="24" applyNumberFormat="1" applyFont="1" applyFill="1" applyBorder="1" applyAlignment="1">
      <alignment horizontal="right" vertical="center" wrapText="1"/>
    </xf>
    <xf numFmtId="0" fontId="4" fillId="2" borderId="17" xfId="24" applyFont="1" applyFill="1" applyBorder="1" applyAlignment="1">
      <alignment horizontal="right" vertical="center" wrapText="1"/>
    </xf>
    <xf numFmtId="0" fontId="21" fillId="0" borderId="0" xfId="31" applyFont="1" applyBorder="1" applyAlignment="1">
      <alignment horizontal="center" vertical="center" wrapText="1"/>
    </xf>
    <xf numFmtId="0" fontId="27" fillId="0" borderId="0" xfId="31" applyFont="1" applyBorder="1" applyAlignment="1">
      <alignment horizontal="center" vertical="center" wrapText="1"/>
    </xf>
    <xf numFmtId="0" fontId="21" fillId="0" borderId="0" xfId="31" applyFont="1" applyBorder="1" applyAlignment="1">
      <alignment horizontal="center" vertical="center"/>
    </xf>
    <xf numFmtId="0" fontId="21" fillId="3" borderId="1" xfId="31" applyFont="1" applyFill="1" applyBorder="1" applyAlignment="1">
      <alignment horizontal="right" vertical="center" wrapText="1"/>
    </xf>
  </cellXfs>
  <cellStyles count="32">
    <cellStyle name="_PERSONAL" xfId="10"/>
    <cellStyle name="_PERSONAL_1" xfId="11"/>
    <cellStyle name="Comma [0]_laroux" xfId="12"/>
    <cellStyle name="Comma_laroux" xfId="13"/>
    <cellStyle name="Currency [0]_laroux" xfId="14"/>
    <cellStyle name="Currency_laroux" xfId="15"/>
    <cellStyle name="Dziesiętny 2" xfId="9"/>
    <cellStyle name="Normal_laroux" xfId="16"/>
    <cellStyle name="normální_laroux" xfId="17"/>
    <cellStyle name="Normalny" xfId="0" builtinId="0"/>
    <cellStyle name="Normalny 2" xfId="1"/>
    <cellStyle name="Normalny 2 2" xfId="2"/>
    <cellStyle name="Normalny 2 2 2" xfId="26"/>
    <cellStyle name="Normalny 2_KO_OBIEKTY" xfId="25"/>
    <cellStyle name="Normalny 3" xfId="18"/>
    <cellStyle name="Normalny 3 2" xfId="31"/>
    <cellStyle name="Normalny 4" xfId="23"/>
    <cellStyle name="Normalny 5" xfId="24"/>
    <cellStyle name="Normalny_Arkusz1 (2)" xfId="19"/>
    <cellStyle name="Normalny_Arkusz1 (2) 2" xfId="27"/>
    <cellStyle name="Normalny_Mostowy-Wiadukt (2)" xfId="6"/>
    <cellStyle name="Normalny_SL_KOSZT_Dobr_1" xfId="5"/>
    <cellStyle name="Normalny_SL_KOSZT_Dobr_1 2" xfId="20"/>
    <cellStyle name="Normalny_SL_KOSZT_Dobr_2" xfId="8"/>
    <cellStyle name="Normalny_SL_KOSZT_Dobr_3" xfId="7"/>
    <cellStyle name="Normalny_SL_KOSZT_Lew0 2" xfId="21"/>
    <cellStyle name="Normalny_SL-KOSZT_Głuchołazy_1a" xfId="28"/>
    <cellStyle name="Normalny_TER_Działdowo_zestawienie" xfId="4"/>
    <cellStyle name="Normalny_TER_Milsko_droga" xfId="3"/>
    <cellStyle name="Normalny_TER_Milsko_droga 2" xfId="29"/>
    <cellStyle name="Normalny_TER_Milsko_droga_KO_OBIEKTY" xfId="30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/>
  <sheetData>
    <row r="1" spans="1:2">
      <c r="A1">
        <v>4</v>
      </c>
    </row>
    <row r="2" spans="1:2">
      <c r="A2">
        <v>0</v>
      </c>
      <c r="B2" t="s">
        <v>0</v>
      </c>
    </row>
    <row r="3" spans="1:2">
      <c r="A3">
        <v>2</v>
      </c>
      <c r="B3" t="s">
        <v>1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103"/>
  <sheetViews>
    <sheetView zoomScale="115" zoomScaleNormal="115" workbookViewId="0">
      <selection activeCell="B7" sqref="B7"/>
    </sheetView>
  </sheetViews>
  <sheetFormatPr defaultRowHeight="11.25"/>
  <cols>
    <col min="1" max="1" width="5" style="39" customWidth="1"/>
    <col min="2" max="2" width="10.7109375" style="40" customWidth="1"/>
    <col min="3" max="3" width="39.28515625" style="41" customWidth="1"/>
    <col min="4" max="4" width="5.7109375" style="14" customWidth="1"/>
    <col min="5" max="5" width="9.28515625" style="60" customWidth="1"/>
    <col min="6" max="6" width="10" style="27" customWidth="1"/>
    <col min="7" max="7" width="10.7109375" style="27" customWidth="1"/>
    <col min="8" max="8" width="10.7109375" style="52" customWidth="1"/>
    <col min="9" max="253" width="9.140625" style="4"/>
    <col min="254" max="254" width="3.85546875" style="4" bestFit="1" customWidth="1"/>
    <col min="255" max="255" width="24.28515625" style="4" bestFit="1" customWidth="1"/>
    <col min="256" max="256" width="67.5703125" style="4" customWidth="1"/>
    <col min="257" max="257" width="10.140625" style="4" bestFit="1" customWidth="1"/>
    <col min="258" max="258" width="8" style="4" bestFit="1" customWidth="1"/>
    <col min="259" max="260" width="12.140625" style="4" bestFit="1" customWidth="1"/>
    <col min="261" max="509" width="9.140625" style="4"/>
    <col min="510" max="510" width="3.85546875" style="4" bestFit="1" customWidth="1"/>
    <col min="511" max="511" width="24.28515625" style="4" bestFit="1" customWidth="1"/>
    <col min="512" max="512" width="67.5703125" style="4" customWidth="1"/>
    <col min="513" max="513" width="10.140625" style="4" bestFit="1" customWidth="1"/>
    <col min="514" max="514" width="8" style="4" bestFit="1" customWidth="1"/>
    <col min="515" max="516" width="12.140625" style="4" bestFit="1" customWidth="1"/>
    <col min="517" max="765" width="9.140625" style="4"/>
    <col min="766" max="766" width="3.85546875" style="4" bestFit="1" customWidth="1"/>
    <col min="767" max="767" width="24.28515625" style="4" bestFit="1" customWidth="1"/>
    <col min="768" max="768" width="67.5703125" style="4" customWidth="1"/>
    <col min="769" max="769" width="10.140625" style="4" bestFit="1" customWidth="1"/>
    <col min="770" max="770" width="8" style="4" bestFit="1" customWidth="1"/>
    <col min="771" max="772" width="12.140625" style="4" bestFit="1" customWidth="1"/>
    <col min="773" max="1021" width="9.140625" style="4"/>
    <col min="1022" max="1022" width="3.85546875" style="4" bestFit="1" customWidth="1"/>
    <col min="1023" max="1023" width="24.28515625" style="4" bestFit="1" customWidth="1"/>
    <col min="1024" max="1024" width="67.5703125" style="4" customWidth="1"/>
    <col min="1025" max="1025" width="10.140625" style="4" bestFit="1" customWidth="1"/>
    <col min="1026" max="1026" width="8" style="4" bestFit="1" customWidth="1"/>
    <col min="1027" max="1028" width="12.140625" style="4" bestFit="1" customWidth="1"/>
    <col min="1029" max="1277" width="9.140625" style="4"/>
    <col min="1278" max="1278" width="3.85546875" style="4" bestFit="1" customWidth="1"/>
    <col min="1279" max="1279" width="24.28515625" style="4" bestFit="1" customWidth="1"/>
    <col min="1280" max="1280" width="67.5703125" style="4" customWidth="1"/>
    <col min="1281" max="1281" width="10.140625" style="4" bestFit="1" customWidth="1"/>
    <col min="1282" max="1282" width="8" style="4" bestFit="1" customWidth="1"/>
    <col min="1283" max="1284" width="12.140625" style="4" bestFit="1" customWidth="1"/>
    <col min="1285" max="1533" width="9.140625" style="4"/>
    <col min="1534" max="1534" width="3.85546875" style="4" bestFit="1" customWidth="1"/>
    <col min="1535" max="1535" width="24.28515625" style="4" bestFit="1" customWidth="1"/>
    <col min="1536" max="1536" width="67.5703125" style="4" customWidth="1"/>
    <col min="1537" max="1537" width="10.140625" style="4" bestFit="1" customWidth="1"/>
    <col min="1538" max="1538" width="8" style="4" bestFit="1" customWidth="1"/>
    <col min="1539" max="1540" width="12.140625" style="4" bestFit="1" customWidth="1"/>
    <col min="1541" max="1789" width="9.140625" style="4"/>
    <col min="1790" max="1790" width="3.85546875" style="4" bestFit="1" customWidth="1"/>
    <col min="1791" max="1791" width="24.28515625" style="4" bestFit="1" customWidth="1"/>
    <col min="1792" max="1792" width="67.5703125" style="4" customWidth="1"/>
    <col min="1793" max="1793" width="10.140625" style="4" bestFit="1" customWidth="1"/>
    <col min="1794" max="1794" width="8" style="4" bestFit="1" customWidth="1"/>
    <col min="1795" max="1796" width="12.140625" style="4" bestFit="1" customWidth="1"/>
    <col min="1797" max="2045" width="9.140625" style="4"/>
    <col min="2046" max="2046" width="3.85546875" style="4" bestFit="1" customWidth="1"/>
    <col min="2047" max="2047" width="24.28515625" style="4" bestFit="1" customWidth="1"/>
    <col min="2048" max="2048" width="67.5703125" style="4" customWidth="1"/>
    <col min="2049" max="2049" width="10.140625" style="4" bestFit="1" customWidth="1"/>
    <col min="2050" max="2050" width="8" style="4" bestFit="1" customWidth="1"/>
    <col min="2051" max="2052" width="12.140625" style="4" bestFit="1" customWidth="1"/>
    <col min="2053" max="2301" width="9.140625" style="4"/>
    <col min="2302" max="2302" width="3.85546875" style="4" bestFit="1" customWidth="1"/>
    <col min="2303" max="2303" width="24.28515625" style="4" bestFit="1" customWidth="1"/>
    <col min="2304" max="2304" width="67.5703125" style="4" customWidth="1"/>
    <col min="2305" max="2305" width="10.140625" style="4" bestFit="1" customWidth="1"/>
    <col min="2306" max="2306" width="8" style="4" bestFit="1" customWidth="1"/>
    <col min="2307" max="2308" width="12.140625" style="4" bestFit="1" customWidth="1"/>
    <col min="2309" max="2557" width="9.140625" style="4"/>
    <col min="2558" max="2558" width="3.85546875" style="4" bestFit="1" customWidth="1"/>
    <col min="2559" max="2559" width="24.28515625" style="4" bestFit="1" customWidth="1"/>
    <col min="2560" max="2560" width="67.5703125" style="4" customWidth="1"/>
    <col min="2561" max="2561" width="10.140625" style="4" bestFit="1" customWidth="1"/>
    <col min="2562" max="2562" width="8" style="4" bestFit="1" customWidth="1"/>
    <col min="2563" max="2564" width="12.140625" style="4" bestFit="1" customWidth="1"/>
    <col min="2565" max="2813" width="9.140625" style="4"/>
    <col min="2814" max="2814" width="3.85546875" style="4" bestFit="1" customWidth="1"/>
    <col min="2815" max="2815" width="24.28515625" style="4" bestFit="1" customWidth="1"/>
    <col min="2816" max="2816" width="67.5703125" style="4" customWidth="1"/>
    <col min="2817" max="2817" width="10.140625" style="4" bestFit="1" customWidth="1"/>
    <col min="2818" max="2818" width="8" style="4" bestFit="1" customWidth="1"/>
    <col min="2819" max="2820" width="12.140625" style="4" bestFit="1" customWidth="1"/>
    <col min="2821" max="3069" width="9.140625" style="4"/>
    <col min="3070" max="3070" width="3.85546875" style="4" bestFit="1" customWidth="1"/>
    <col min="3071" max="3071" width="24.28515625" style="4" bestFit="1" customWidth="1"/>
    <col min="3072" max="3072" width="67.5703125" style="4" customWidth="1"/>
    <col min="3073" max="3073" width="10.140625" style="4" bestFit="1" customWidth="1"/>
    <col min="3074" max="3074" width="8" style="4" bestFit="1" customWidth="1"/>
    <col min="3075" max="3076" width="12.140625" style="4" bestFit="1" customWidth="1"/>
    <col min="3077" max="3325" width="9.140625" style="4"/>
    <col min="3326" max="3326" width="3.85546875" style="4" bestFit="1" customWidth="1"/>
    <col min="3327" max="3327" width="24.28515625" style="4" bestFit="1" customWidth="1"/>
    <col min="3328" max="3328" width="67.5703125" style="4" customWidth="1"/>
    <col min="3329" max="3329" width="10.140625" style="4" bestFit="1" customWidth="1"/>
    <col min="3330" max="3330" width="8" style="4" bestFit="1" customWidth="1"/>
    <col min="3331" max="3332" width="12.140625" style="4" bestFit="1" customWidth="1"/>
    <col min="3333" max="3581" width="9.140625" style="4"/>
    <col min="3582" max="3582" width="3.85546875" style="4" bestFit="1" customWidth="1"/>
    <col min="3583" max="3583" width="24.28515625" style="4" bestFit="1" customWidth="1"/>
    <col min="3584" max="3584" width="67.5703125" style="4" customWidth="1"/>
    <col min="3585" max="3585" width="10.140625" style="4" bestFit="1" customWidth="1"/>
    <col min="3586" max="3586" width="8" style="4" bestFit="1" customWidth="1"/>
    <col min="3587" max="3588" width="12.140625" style="4" bestFit="1" customWidth="1"/>
    <col min="3589" max="3837" width="9.140625" style="4"/>
    <col min="3838" max="3838" width="3.85546875" style="4" bestFit="1" customWidth="1"/>
    <col min="3839" max="3839" width="24.28515625" style="4" bestFit="1" customWidth="1"/>
    <col min="3840" max="3840" width="67.5703125" style="4" customWidth="1"/>
    <col min="3841" max="3841" width="10.140625" style="4" bestFit="1" customWidth="1"/>
    <col min="3842" max="3842" width="8" style="4" bestFit="1" customWidth="1"/>
    <col min="3843" max="3844" width="12.140625" style="4" bestFit="1" customWidth="1"/>
    <col min="3845" max="4093" width="9.140625" style="4"/>
    <col min="4094" max="4094" width="3.85546875" style="4" bestFit="1" customWidth="1"/>
    <col min="4095" max="4095" width="24.28515625" style="4" bestFit="1" customWidth="1"/>
    <col min="4096" max="4096" width="67.5703125" style="4" customWidth="1"/>
    <col min="4097" max="4097" width="10.140625" style="4" bestFit="1" customWidth="1"/>
    <col min="4098" max="4098" width="8" style="4" bestFit="1" customWidth="1"/>
    <col min="4099" max="4100" width="12.140625" style="4" bestFit="1" customWidth="1"/>
    <col min="4101" max="4349" width="9.140625" style="4"/>
    <col min="4350" max="4350" width="3.85546875" style="4" bestFit="1" customWidth="1"/>
    <col min="4351" max="4351" width="24.28515625" style="4" bestFit="1" customWidth="1"/>
    <col min="4352" max="4352" width="67.5703125" style="4" customWidth="1"/>
    <col min="4353" max="4353" width="10.140625" style="4" bestFit="1" customWidth="1"/>
    <col min="4354" max="4354" width="8" style="4" bestFit="1" customWidth="1"/>
    <col min="4355" max="4356" width="12.140625" style="4" bestFit="1" customWidth="1"/>
    <col min="4357" max="4605" width="9.140625" style="4"/>
    <col min="4606" max="4606" width="3.85546875" style="4" bestFit="1" customWidth="1"/>
    <col min="4607" max="4607" width="24.28515625" style="4" bestFit="1" customWidth="1"/>
    <col min="4608" max="4608" width="67.5703125" style="4" customWidth="1"/>
    <col min="4609" max="4609" width="10.140625" style="4" bestFit="1" customWidth="1"/>
    <col min="4610" max="4610" width="8" style="4" bestFit="1" customWidth="1"/>
    <col min="4611" max="4612" width="12.140625" style="4" bestFit="1" customWidth="1"/>
    <col min="4613" max="4861" width="9.140625" style="4"/>
    <col min="4862" max="4862" width="3.85546875" style="4" bestFit="1" customWidth="1"/>
    <col min="4863" max="4863" width="24.28515625" style="4" bestFit="1" customWidth="1"/>
    <col min="4864" max="4864" width="67.5703125" style="4" customWidth="1"/>
    <col min="4865" max="4865" width="10.140625" style="4" bestFit="1" customWidth="1"/>
    <col min="4866" max="4866" width="8" style="4" bestFit="1" customWidth="1"/>
    <col min="4867" max="4868" width="12.140625" style="4" bestFit="1" customWidth="1"/>
    <col min="4869" max="5117" width="9.140625" style="4"/>
    <col min="5118" max="5118" width="3.85546875" style="4" bestFit="1" customWidth="1"/>
    <col min="5119" max="5119" width="24.28515625" style="4" bestFit="1" customWidth="1"/>
    <col min="5120" max="5120" width="67.5703125" style="4" customWidth="1"/>
    <col min="5121" max="5121" width="10.140625" style="4" bestFit="1" customWidth="1"/>
    <col min="5122" max="5122" width="8" style="4" bestFit="1" customWidth="1"/>
    <col min="5123" max="5124" width="12.140625" style="4" bestFit="1" customWidth="1"/>
    <col min="5125" max="5373" width="9.140625" style="4"/>
    <col min="5374" max="5374" width="3.85546875" style="4" bestFit="1" customWidth="1"/>
    <col min="5375" max="5375" width="24.28515625" style="4" bestFit="1" customWidth="1"/>
    <col min="5376" max="5376" width="67.5703125" style="4" customWidth="1"/>
    <col min="5377" max="5377" width="10.140625" style="4" bestFit="1" customWidth="1"/>
    <col min="5378" max="5378" width="8" style="4" bestFit="1" customWidth="1"/>
    <col min="5379" max="5380" width="12.140625" style="4" bestFit="1" customWidth="1"/>
    <col min="5381" max="5629" width="9.140625" style="4"/>
    <col min="5630" max="5630" width="3.85546875" style="4" bestFit="1" customWidth="1"/>
    <col min="5631" max="5631" width="24.28515625" style="4" bestFit="1" customWidth="1"/>
    <col min="5632" max="5632" width="67.5703125" style="4" customWidth="1"/>
    <col min="5633" max="5633" width="10.140625" style="4" bestFit="1" customWidth="1"/>
    <col min="5634" max="5634" width="8" style="4" bestFit="1" customWidth="1"/>
    <col min="5635" max="5636" width="12.140625" style="4" bestFit="1" customWidth="1"/>
    <col min="5637" max="5885" width="9.140625" style="4"/>
    <col min="5886" max="5886" width="3.85546875" style="4" bestFit="1" customWidth="1"/>
    <col min="5887" max="5887" width="24.28515625" style="4" bestFit="1" customWidth="1"/>
    <col min="5888" max="5888" width="67.5703125" style="4" customWidth="1"/>
    <col min="5889" max="5889" width="10.140625" style="4" bestFit="1" customWidth="1"/>
    <col min="5890" max="5890" width="8" style="4" bestFit="1" customWidth="1"/>
    <col min="5891" max="5892" width="12.140625" style="4" bestFit="1" customWidth="1"/>
    <col min="5893" max="6141" width="9.140625" style="4"/>
    <col min="6142" max="6142" width="3.85546875" style="4" bestFit="1" customWidth="1"/>
    <col min="6143" max="6143" width="24.28515625" style="4" bestFit="1" customWidth="1"/>
    <col min="6144" max="6144" width="67.5703125" style="4" customWidth="1"/>
    <col min="6145" max="6145" width="10.140625" style="4" bestFit="1" customWidth="1"/>
    <col min="6146" max="6146" width="8" style="4" bestFit="1" customWidth="1"/>
    <col min="6147" max="6148" width="12.140625" style="4" bestFit="1" customWidth="1"/>
    <col min="6149" max="6397" width="9.140625" style="4"/>
    <col min="6398" max="6398" width="3.85546875" style="4" bestFit="1" customWidth="1"/>
    <col min="6399" max="6399" width="24.28515625" style="4" bestFit="1" customWidth="1"/>
    <col min="6400" max="6400" width="67.5703125" style="4" customWidth="1"/>
    <col min="6401" max="6401" width="10.140625" style="4" bestFit="1" customWidth="1"/>
    <col min="6402" max="6402" width="8" style="4" bestFit="1" customWidth="1"/>
    <col min="6403" max="6404" width="12.140625" style="4" bestFit="1" customWidth="1"/>
    <col min="6405" max="6653" width="9.140625" style="4"/>
    <col min="6654" max="6654" width="3.85546875" style="4" bestFit="1" customWidth="1"/>
    <col min="6655" max="6655" width="24.28515625" style="4" bestFit="1" customWidth="1"/>
    <col min="6656" max="6656" width="67.5703125" style="4" customWidth="1"/>
    <col min="6657" max="6657" width="10.140625" style="4" bestFit="1" customWidth="1"/>
    <col min="6658" max="6658" width="8" style="4" bestFit="1" customWidth="1"/>
    <col min="6659" max="6660" width="12.140625" style="4" bestFit="1" customWidth="1"/>
    <col min="6661" max="6909" width="9.140625" style="4"/>
    <col min="6910" max="6910" width="3.85546875" style="4" bestFit="1" customWidth="1"/>
    <col min="6911" max="6911" width="24.28515625" style="4" bestFit="1" customWidth="1"/>
    <col min="6912" max="6912" width="67.5703125" style="4" customWidth="1"/>
    <col min="6913" max="6913" width="10.140625" style="4" bestFit="1" customWidth="1"/>
    <col min="6914" max="6914" width="8" style="4" bestFit="1" customWidth="1"/>
    <col min="6915" max="6916" width="12.140625" style="4" bestFit="1" customWidth="1"/>
    <col min="6917" max="7165" width="9.140625" style="4"/>
    <col min="7166" max="7166" width="3.85546875" style="4" bestFit="1" customWidth="1"/>
    <col min="7167" max="7167" width="24.28515625" style="4" bestFit="1" customWidth="1"/>
    <col min="7168" max="7168" width="67.5703125" style="4" customWidth="1"/>
    <col min="7169" max="7169" width="10.140625" style="4" bestFit="1" customWidth="1"/>
    <col min="7170" max="7170" width="8" style="4" bestFit="1" customWidth="1"/>
    <col min="7171" max="7172" width="12.140625" style="4" bestFit="1" customWidth="1"/>
    <col min="7173" max="7421" width="9.140625" style="4"/>
    <col min="7422" max="7422" width="3.85546875" style="4" bestFit="1" customWidth="1"/>
    <col min="7423" max="7423" width="24.28515625" style="4" bestFit="1" customWidth="1"/>
    <col min="7424" max="7424" width="67.5703125" style="4" customWidth="1"/>
    <col min="7425" max="7425" width="10.140625" style="4" bestFit="1" customWidth="1"/>
    <col min="7426" max="7426" width="8" style="4" bestFit="1" customWidth="1"/>
    <col min="7427" max="7428" width="12.140625" style="4" bestFit="1" customWidth="1"/>
    <col min="7429" max="7677" width="9.140625" style="4"/>
    <col min="7678" max="7678" width="3.85546875" style="4" bestFit="1" customWidth="1"/>
    <col min="7679" max="7679" width="24.28515625" style="4" bestFit="1" customWidth="1"/>
    <col min="7680" max="7680" width="67.5703125" style="4" customWidth="1"/>
    <col min="7681" max="7681" width="10.140625" style="4" bestFit="1" customWidth="1"/>
    <col min="7682" max="7682" width="8" style="4" bestFit="1" customWidth="1"/>
    <col min="7683" max="7684" width="12.140625" style="4" bestFit="1" customWidth="1"/>
    <col min="7685" max="7933" width="9.140625" style="4"/>
    <col min="7934" max="7934" width="3.85546875" style="4" bestFit="1" customWidth="1"/>
    <col min="7935" max="7935" width="24.28515625" style="4" bestFit="1" customWidth="1"/>
    <col min="7936" max="7936" width="67.5703125" style="4" customWidth="1"/>
    <col min="7937" max="7937" width="10.140625" style="4" bestFit="1" customWidth="1"/>
    <col min="7938" max="7938" width="8" style="4" bestFit="1" customWidth="1"/>
    <col min="7939" max="7940" width="12.140625" style="4" bestFit="1" customWidth="1"/>
    <col min="7941" max="8189" width="9.140625" style="4"/>
    <col min="8190" max="8190" width="3.85546875" style="4" bestFit="1" customWidth="1"/>
    <col min="8191" max="8191" width="24.28515625" style="4" bestFit="1" customWidth="1"/>
    <col min="8192" max="8192" width="67.5703125" style="4" customWidth="1"/>
    <col min="8193" max="8193" width="10.140625" style="4" bestFit="1" customWidth="1"/>
    <col min="8194" max="8194" width="8" style="4" bestFit="1" customWidth="1"/>
    <col min="8195" max="8196" width="12.140625" style="4" bestFit="1" customWidth="1"/>
    <col min="8197" max="8445" width="9.140625" style="4"/>
    <col min="8446" max="8446" width="3.85546875" style="4" bestFit="1" customWidth="1"/>
    <col min="8447" max="8447" width="24.28515625" style="4" bestFit="1" customWidth="1"/>
    <col min="8448" max="8448" width="67.5703125" style="4" customWidth="1"/>
    <col min="8449" max="8449" width="10.140625" style="4" bestFit="1" customWidth="1"/>
    <col min="8450" max="8450" width="8" style="4" bestFit="1" customWidth="1"/>
    <col min="8451" max="8452" width="12.140625" style="4" bestFit="1" customWidth="1"/>
    <col min="8453" max="8701" width="9.140625" style="4"/>
    <col min="8702" max="8702" width="3.85546875" style="4" bestFit="1" customWidth="1"/>
    <col min="8703" max="8703" width="24.28515625" style="4" bestFit="1" customWidth="1"/>
    <col min="8704" max="8704" width="67.5703125" style="4" customWidth="1"/>
    <col min="8705" max="8705" width="10.140625" style="4" bestFit="1" customWidth="1"/>
    <col min="8706" max="8706" width="8" style="4" bestFit="1" customWidth="1"/>
    <col min="8707" max="8708" width="12.140625" style="4" bestFit="1" customWidth="1"/>
    <col min="8709" max="8957" width="9.140625" style="4"/>
    <col min="8958" max="8958" width="3.85546875" style="4" bestFit="1" customWidth="1"/>
    <col min="8959" max="8959" width="24.28515625" style="4" bestFit="1" customWidth="1"/>
    <col min="8960" max="8960" width="67.5703125" style="4" customWidth="1"/>
    <col min="8961" max="8961" width="10.140625" style="4" bestFit="1" customWidth="1"/>
    <col min="8962" max="8962" width="8" style="4" bestFit="1" customWidth="1"/>
    <col min="8963" max="8964" width="12.140625" style="4" bestFit="1" customWidth="1"/>
    <col min="8965" max="9213" width="9.140625" style="4"/>
    <col min="9214" max="9214" width="3.85546875" style="4" bestFit="1" customWidth="1"/>
    <col min="9215" max="9215" width="24.28515625" style="4" bestFit="1" customWidth="1"/>
    <col min="9216" max="9216" width="67.5703125" style="4" customWidth="1"/>
    <col min="9217" max="9217" width="10.140625" style="4" bestFit="1" customWidth="1"/>
    <col min="9218" max="9218" width="8" style="4" bestFit="1" customWidth="1"/>
    <col min="9219" max="9220" width="12.140625" style="4" bestFit="1" customWidth="1"/>
    <col min="9221" max="9469" width="9.140625" style="4"/>
    <col min="9470" max="9470" width="3.85546875" style="4" bestFit="1" customWidth="1"/>
    <col min="9471" max="9471" width="24.28515625" style="4" bestFit="1" customWidth="1"/>
    <col min="9472" max="9472" width="67.5703125" style="4" customWidth="1"/>
    <col min="9473" max="9473" width="10.140625" style="4" bestFit="1" customWidth="1"/>
    <col min="9474" max="9474" width="8" style="4" bestFit="1" customWidth="1"/>
    <col min="9475" max="9476" width="12.140625" style="4" bestFit="1" customWidth="1"/>
    <col min="9477" max="9725" width="9.140625" style="4"/>
    <col min="9726" max="9726" width="3.85546875" style="4" bestFit="1" customWidth="1"/>
    <col min="9727" max="9727" width="24.28515625" style="4" bestFit="1" customWidth="1"/>
    <col min="9728" max="9728" width="67.5703125" style="4" customWidth="1"/>
    <col min="9729" max="9729" width="10.140625" style="4" bestFit="1" customWidth="1"/>
    <col min="9730" max="9730" width="8" style="4" bestFit="1" customWidth="1"/>
    <col min="9731" max="9732" width="12.140625" style="4" bestFit="1" customWidth="1"/>
    <col min="9733" max="9981" width="9.140625" style="4"/>
    <col min="9982" max="9982" width="3.85546875" style="4" bestFit="1" customWidth="1"/>
    <col min="9983" max="9983" width="24.28515625" style="4" bestFit="1" customWidth="1"/>
    <col min="9984" max="9984" width="67.5703125" style="4" customWidth="1"/>
    <col min="9985" max="9985" width="10.140625" style="4" bestFit="1" customWidth="1"/>
    <col min="9986" max="9986" width="8" style="4" bestFit="1" customWidth="1"/>
    <col min="9987" max="9988" width="12.140625" style="4" bestFit="1" customWidth="1"/>
    <col min="9989" max="10237" width="9.140625" style="4"/>
    <col min="10238" max="10238" width="3.85546875" style="4" bestFit="1" customWidth="1"/>
    <col min="10239" max="10239" width="24.28515625" style="4" bestFit="1" customWidth="1"/>
    <col min="10240" max="10240" width="67.5703125" style="4" customWidth="1"/>
    <col min="10241" max="10241" width="10.140625" style="4" bestFit="1" customWidth="1"/>
    <col min="10242" max="10242" width="8" style="4" bestFit="1" customWidth="1"/>
    <col min="10243" max="10244" width="12.140625" style="4" bestFit="1" customWidth="1"/>
    <col min="10245" max="10493" width="9.140625" style="4"/>
    <col min="10494" max="10494" width="3.85546875" style="4" bestFit="1" customWidth="1"/>
    <col min="10495" max="10495" width="24.28515625" style="4" bestFit="1" customWidth="1"/>
    <col min="10496" max="10496" width="67.5703125" style="4" customWidth="1"/>
    <col min="10497" max="10497" width="10.140625" style="4" bestFit="1" customWidth="1"/>
    <col min="10498" max="10498" width="8" style="4" bestFit="1" customWidth="1"/>
    <col min="10499" max="10500" width="12.140625" style="4" bestFit="1" customWidth="1"/>
    <col min="10501" max="10749" width="9.140625" style="4"/>
    <col min="10750" max="10750" width="3.85546875" style="4" bestFit="1" customWidth="1"/>
    <col min="10751" max="10751" width="24.28515625" style="4" bestFit="1" customWidth="1"/>
    <col min="10752" max="10752" width="67.5703125" style="4" customWidth="1"/>
    <col min="10753" max="10753" width="10.140625" style="4" bestFit="1" customWidth="1"/>
    <col min="10754" max="10754" width="8" style="4" bestFit="1" customWidth="1"/>
    <col min="10755" max="10756" width="12.140625" style="4" bestFit="1" customWidth="1"/>
    <col min="10757" max="11005" width="9.140625" style="4"/>
    <col min="11006" max="11006" width="3.85546875" style="4" bestFit="1" customWidth="1"/>
    <col min="11007" max="11007" width="24.28515625" style="4" bestFit="1" customWidth="1"/>
    <col min="11008" max="11008" width="67.5703125" style="4" customWidth="1"/>
    <col min="11009" max="11009" width="10.140625" style="4" bestFit="1" customWidth="1"/>
    <col min="11010" max="11010" width="8" style="4" bestFit="1" customWidth="1"/>
    <col min="11011" max="11012" width="12.140625" style="4" bestFit="1" customWidth="1"/>
    <col min="11013" max="11261" width="9.140625" style="4"/>
    <col min="11262" max="11262" width="3.85546875" style="4" bestFit="1" customWidth="1"/>
    <col min="11263" max="11263" width="24.28515625" style="4" bestFit="1" customWidth="1"/>
    <col min="11264" max="11264" width="67.5703125" style="4" customWidth="1"/>
    <col min="11265" max="11265" width="10.140625" style="4" bestFit="1" customWidth="1"/>
    <col min="11266" max="11266" width="8" style="4" bestFit="1" customWidth="1"/>
    <col min="11267" max="11268" width="12.140625" style="4" bestFit="1" customWidth="1"/>
    <col min="11269" max="11517" width="9.140625" style="4"/>
    <col min="11518" max="11518" width="3.85546875" style="4" bestFit="1" customWidth="1"/>
    <col min="11519" max="11519" width="24.28515625" style="4" bestFit="1" customWidth="1"/>
    <col min="11520" max="11520" width="67.5703125" style="4" customWidth="1"/>
    <col min="11521" max="11521" width="10.140625" style="4" bestFit="1" customWidth="1"/>
    <col min="11522" max="11522" width="8" style="4" bestFit="1" customWidth="1"/>
    <col min="11523" max="11524" width="12.140625" style="4" bestFit="1" customWidth="1"/>
    <col min="11525" max="11773" width="9.140625" style="4"/>
    <col min="11774" max="11774" width="3.85546875" style="4" bestFit="1" customWidth="1"/>
    <col min="11775" max="11775" width="24.28515625" style="4" bestFit="1" customWidth="1"/>
    <col min="11776" max="11776" width="67.5703125" style="4" customWidth="1"/>
    <col min="11777" max="11777" width="10.140625" style="4" bestFit="1" customWidth="1"/>
    <col min="11778" max="11778" width="8" style="4" bestFit="1" customWidth="1"/>
    <col min="11779" max="11780" width="12.140625" style="4" bestFit="1" customWidth="1"/>
    <col min="11781" max="12029" width="9.140625" style="4"/>
    <col min="12030" max="12030" width="3.85546875" style="4" bestFit="1" customWidth="1"/>
    <col min="12031" max="12031" width="24.28515625" style="4" bestFit="1" customWidth="1"/>
    <col min="12032" max="12032" width="67.5703125" style="4" customWidth="1"/>
    <col min="12033" max="12033" width="10.140625" style="4" bestFit="1" customWidth="1"/>
    <col min="12034" max="12034" width="8" style="4" bestFit="1" customWidth="1"/>
    <col min="12035" max="12036" width="12.140625" style="4" bestFit="1" customWidth="1"/>
    <col min="12037" max="12285" width="9.140625" style="4"/>
    <col min="12286" max="12286" width="3.85546875" style="4" bestFit="1" customWidth="1"/>
    <col min="12287" max="12287" width="24.28515625" style="4" bestFit="1" customWidth="1"/>
    <col min="12288" max="12288" width="67.5703125" style="4" customWidth="1"/>
    <col min="12289" max="12289" width="10.140625" style="4" bestFit="1" customWidth="1"/>
    <col min="12290" max="12290" width="8" style="4" bestFit="1" customWidth="1"/>
    <col min="12291" max="12292" width="12.140625" style="4" bestFit="1" customWidth="1"/>
    <col min="12293" max="12541" width="9.140625" style="4"/>
    <col min="12542" max="12542" width="3.85546875" style="4" bestFit="1" customWidth="1"/>
    <col min="12543" max="12543" width="24.28515625" style="4" bestFit="1" customWidth="1"/>
    <col min="12544" max="12544" width="67.5703125" style="4" customWidth="1"/>
    <col min="12545" max="12545" width="10.140625" style="4" bestFit="1" customWidth="1"/>
    <col min="12546" max="12546" width="8" style="4" bestFit="1" customWidth="1"/>
    <col min="12547" max="12548" width="12.140625" style="4" bestFit="1" customWidth="1"/>
    <col min="12549" max="12797" width="9.140625" style="4"/>
    <col min="12798" max="12798" width="3.85546875" style="4" bestFit="1" customWidth="1"/>
    <col min="12799" max="12799" width="24.28515625" style="4" bestFit="1" customWidth="1"/>
    <col min="12800" max="12800" width="67.5703125" style="4" customWidth="1"/>
    <col min="12801" max="12801" width="10.140625" style="4" bestFit="1" customWidth="1"/>
    <col min="12802" max="12802" width="8" style="4" bestFit="1" customWidth="1"/>
    <col min="12803" max="12804" width="12.140625" style="4" bestFit="1" customWidth="1"/>
    <col min="12805" max="13053" width="9.140625" style="4"/>
    <col min="13054" max="13054" width="3.85546875" style="4" bestFit="1" customWidth="1"/>
    <col min="13055" max="13055" width="24.28515625" style="4" bestFit="1" customWidth="1"/>
    <col min="13056" max="13056" width="67.5703125" style="4" customWidth="1"/>
    <col min="13057" max="13057" width="10.140625" style="4" bestFit="1" customWidth="1"/>
    <col min="13058" max="13058" width="8" style="4" bestFit="1" customWidth="1"/>
    <col min="13059" max="13060" width="12.140625" style="4" bestFit="1" customWidth="1"/>
    <col min="13061" max="13309" width="9.140625" style="4"/>
    <col min="13310" max="13310" width="3.85546875" style="4" bestFit="1" customWidth="1"/>
    <col min="13311" max="13311" width="24.28515625" style="4" bestFit="1" customWidth="1"/>
    <col min="13312" max="13312" width="67.5703125" style="4" customWidth="1"/>
    <col min="13313" max="13313" width="10.140625" style="4" bestFit="1" customWidth="1"/>
    <col min="13314" max="13314" width="8" style="4" bestFit="1" customWidth="1"/>
    <col min="13315" max="13316" width="12.140625" style="4" bestFit="1" customWidth="1"/>
    <col min="13317" max="13565" width="9.140625" style="4"/>
    <col min="13566" max="13566" width="3.85546875" style="4" bestFit="1" customWidth="1"/>
    <col min="13567" max="13567" width="24.28515625" style="4" bestFit="1" customWidth="1"/>
    <col min="13568" max="13568" width="67.5703125" style="4" customWidth="1"/>
    <col min="13569" max="13569" width="10.140625" style="4" bestFit="1" customWidth="1"/>
    <col min="13570" max="13570" width="8" style="4" bestFit="1" customWidth="1"/>
    <col min="13571" max="13572" width="12.140625" style="4" bestFit="1" customWidth="1"/>
    <col min="13573" max="13821" width="9.140625" style="4"/>
    <col min="13822" max="13822" width="3.85546875" style="4" bestFit="1" customWidth="1"/>
    <col min="13823" max="13823" width="24.28515625" style="4" bestFit="1" customWidth="1"/>
    <col min="13824" max="13824" width="67.5703125" style="4" customWidth="1"/>
    <col min="13825" max="13825" width="10.140625" style="4" bestFit="1" customWidth="1"/>
    <col min="13826" max="13826" width="8" style="4" bestFit="1" customWidth="1"/>
    <col min="13827" max="13828" width="12.140625" style="4" bestFit="1" customWidth="1"/>
    <col min="13829" max="14077" width="9.140625" style="4"/>
    <col min="14078" max="14078" width="3.85546875" style="4" bestFit="1" customWidth="1"/>
    <col min="14079" max="14079" width="24.28515625" style="4" bestFit="1" customWidth="1"/>
    <col min="14080" max="14080" width="67.5703125" style="4" customWidth="1"/>
    <col min="14081" max="14081" width="10.140625" style="4" bestFit="1" customWidth="1"/>
    <col min="14082" max="14082" width="8" style="4" bestFit="1" customWidth="1"/>
    <col min="14083" max="14084" width="12.140625" style="4" bestFit="1" customWidth="1"/>
    <col min="14085" max="14333" width="9.140625" style="4"/>
    <col min="14334" max="14334" width="3.85546875" style="4" bestFit="1" customWidth="1"/>
    <col min="14335" max="14335" width="24.28515625" style="4" bestFit="1" customWidth="1"/>
    <col min="14336" max="14336" width="67.5703125" style="4" customWidth="1"/>
    <col min="14337" max="14337" width="10.140625" style="4" bestFit="1" customWidth="1"/>
    <col min="14338" max="14338" width="8" style="4" bestFit="1" customWidth="1"/>
    <col min="14339" max="14340" width="12.140625" style="4" bestFit="1" customWidth="1"/>
    <col min="14341" max="14589" width="9.140625" style="4"/>
    <col min="14590" max="14590" width="3.85546875" style="4" bestFit="1" customWidth="1"/>
    <col min="14591" max="14591" width="24.28515625" style="4" bestFit="1" customWidth="1"/>
    <col min="14592" max="14592" width="67.5703125" style="4" customWidth="1"/>
    <col min="14593" max="14593" width="10.140625" style="4" bestFit="1" customWidth="1"/>
    <col min="14594" max="14594" width="8" style="4" bestFit="1" customWidth="1"/>
    <col min="14595" max="14596" width="12.140625" style="4" bestFit="1" customWidth="1"/>
    <col min="14597" max="14845" width="9.140625" style="4"/>
    <col min="14846" max="14846" width="3.85546875" style="4" bestFit="1" customWidth="1"/>
    <col min="14847" max="14847" width="24.28515625" style="4" bestFit="1" customWidth="1"/>
    <col min="14848" max="14848" width="67.5703125" style="4" customWidth="1"/>
    <col min="14849" max="14849" width="10.140625" style="4" bestFit="1" customWidth="1"/>
    <col min="14850" max="14850" width="8" style="4" bestFit="1" customWidth="1"/>
    <col min="14851" max="14852" width="12.140625" style="4" bestFit="1" customWidth="1"/>
    <col min="14853" max="15101" width="9.140625" style="4"/>
    <col min="15102" max="15102" width="3.85546875" style="4" bestFit="1" customWidth="1"/>
    <col min="15103" max="15103" width="24.28515625" style="4" bestFit="1" customWidth="1"/>
    <col min="15104" max="15104" width="67.5703125" style="4" customWidth="1"/>
    <col min="15105" max="15105" width="10.140625" style="4" bestFit="1" customWidth="1"/>
    <col min="15106" max="15106" width="8" style="4" bestFit="1" customWidth="1"/>
    <col min="15107" max="15108" width="12.140625" style="4" bestFit="1" customWidth="1"/>
    <col min="15109" max="15357" width="9.140625" style="4"/>
    <col min="15358" max="15358" width="3.85546875" style="4" bestFit="1" customWidth="1"/>
    <col min="15359" max="15359" width="24.28515625" style="4" bestFit="1" customWidth="1"/>
    <col min="15360" max="15360" width="67.5703125" style="4" customWidth="1"/>
    <col min="15361" max="15361" width="10.140625" style="4" bestFit="1" customWidth="1"/>
    <col min="15362" max="15362" width="8" style="4" bestFit="1" customWidth="1"/>
    <col min="15363" max="15364" width="12.140625" style="4" bestFit="1" customWidth="1"/>
    <col min="15365" max="15613" width="9.140625" style="4"/>
    <col min="15614" max="15614" width="3.85546875" style="4" bestFit="1" customWidth="1"/>
    <col min="15615" max="15615" width="24.28515625" style="4" bestFit="1" customWidth="1"/>
    <col min="15616" max="15616" width="67.5703125" style="4" customWidth="1"/>
    <col min="15617" max="15617" width="10.140625" style="4" bestFit="1" customWidth="1"/>
    <col min="15618" max="15618" width="8" style="4" bestFit="1" customWidth="1"/>
    <col min="15619" max="15620" width="12.140625" style="4" bestFit="1" customWidth="1"/>
    <col min="15621" max="15869" width="9.140625" style="4"/>
    <col min="15870" max="15870" width="3.85546875" style="4" bestFit="1" customWidth="1"/>
    <col min="15871" max="15871" width="24.28515625" style="4" bestFit="1" customWidth="1"/>
    <col min="15872" max="15872" width="67.5703125" style="4" customWidth="1"/>
    <col min="15873" max="15873" width="10.140625" style="4" bestFit="1" customWidth="1"/>
    <col min="15874" max="15874" width="8" style="4" bestFit="1" customWidth="1"/>
    <col min="15875" max="15876" width="12.140625" style="4" bestFit="1" customWidth="1"/>
    <col min="15877" max="16125" width="9.140625" style="4"/>
    <col min="16126" max="16126" width="3.85546875" style="4" bestFit="1" customWidth="1"/>
    <col min="16127" max="16127" width="24.28515625" style="4" bestFit="1" customWidth="1"/>
    <col min="16128" max="16128" width="67.5703125" style="4" customWidth="1"/>
    <col min="16129" max="16129" width="10.140625" style="4" bestFit="1" customWidth="1"/>
    <col min="16130" max="16130" width="8" style="4" bestFit="1" customWidth="1"/>
    <col min="16131" max="16132" width="12.140625" style="4" bestFit="1" customWidth="1"/>
    <col min="16133" max="16384" width="9.140625" style="4"/>
  </cols>
  <sheetData>
    <row r="1" spans="1:8" ht="12">
      <c r="A1" s="642" t="s">
        <v>893</v>
      </c>
      <c r="B1" s="642"/>
      <c r="C1" s="642"/>
      <c r="D1" s="642"/>
      <c r="E1" s="642"/>
      <c r="F1" s="642"/>
      <c r="G1" s="642"/>
      <c r="H1" s="46"/>
    </row>
    <row r="2" spans="1:8" ht="12">
      <c r="A2" s="43"/>
      <c r="B2" s="19"/>
      <c r="C2" s="36"/>
      <c r="D2" s="21"/>
      <c r="E2" s="58"/>
      <c r="F2" s="30"/>
      <c r="G2" s="30"/>
      <c r="H2" s="47"/>
    </row>
    <row r="3" spans="1:8" ht="12">
      <c r="A3" s="643" t="s">
        <v>396</v>
      </c>
      <c r="B3" s="643"/>
      <c r="C3" s="643"/>
      <c r="D3" s="643"/>
      <c r="E3" s="643"/>
      <c r="F3" s="643"/>
      <c r="G3" s="643"/>
      <c r="H3" s="48"/>
    </row>
    <row r="4" spans="1:8" ht="69" customHeight="1">
      <c r="A4" s="644" t="s">
        <v>928</v>
      </c>
      <c r="B4" s="645"/>
      <c r="C4" s="645"/>
      <c r="D4" s="645"/>
      <c r="E4" s="645"/>
      <c r="F4" s="645"/>
      <c r="G4" s="645"/>
      <c r="H4" s="49"/>
    </row>
    <row r="5" spans="1:8" ht="15.75">
      <c r="A5" s="44"/>
      <c r="B5" s="22"/>
      <c r="C5" s="38"/>
      <c r="D5" s="13"/>
      <c r="E5" s="59"/>
      <c r="F5" s="31"/>
      <c r="G5" s="31"/>
      <c r="H5" s="50"/>
    </row>
    <row r="6" spans="1:8" ht="12">
      <c r="A6" s="646" t="s">
        <v>413</v>
      </c>
      <c r="B6" s="646"/>
      <c r="C6" s="646"/>
      <c r="D6" s="646"/>
      <c r="E6" s="646"/>
      <c r="F6" s="646"/>
      <c r="G6" s="646"/>
      <c r="H6" s="51"/>
    </row>
    <row r="7" spans="1:8">
      <c r="B7" s="630" t="s">
        <v>933</v>
      </c>
    </row>
    <row r="8" spans="1:8" ht="33.75">
      <c r="A8" s="126" t="s">
        <v>2</v>
      </c>
      <c r="B8" s="127" t="s">
        <v>926</v>
      </c>
      <c r="C8" s="127" t="s">
        <v>126</v>
      </c>
      <c r="D8" s="128" t="s">
        <v>397</v>
      </c>
      <c r="E8" s="129" t="s">
        <v>177</v>
      </c>
      <c r="F8" s="130" t="s">
        <v>398</v>
      </c>
      <c r="G8" s="131" t="s">
        <v>80</v>
      </c>
      <c r="H8" s="45"/>
    </row>
    <row r="9" spans="1:8">
      <c r="A9" s="127">
        <v>1</v>
      </c>
      <c r="B9" s="635" t="s">
        <v>899</v>
      </c>
      <c r="C9" s="636"/>
      <c r="D9" s="636"/>
      <c r="E9" s="636"/>
      <c r="F9" s="636"/>
      <c r="G9" s="637"/>
      <c r="H9" s="53"/>
    </row>
    <row r="10" spans="1:8" ht="22.5">
      <c r="A10" s="1" t="s">
        <v>127</v>
      </c>
      <c r="B10" s="132" t="s">
        <v>146</v>
      </c>
      <c r="C10" s="133" t="s">
        <v>3</v>
      </c>
      <c r="D10" s="134" t="s">
        <v>4</v>
      </c>
      <c r="E10" s="135">
        <v>0.53500000000000003</v>
      </c>
      <c r="F10" s="28"/>
      <c r="G10" s="28"/>
      <c r="H10" s="54"/>
    </row>
    <row r="11" spans="1:8">
      <c r="A11" s="638" t="s">
        <v>81</v>
      </c>
      <c r="B11" s="639"/>
      <c r="C11" s="639"/>
      <c r="D11" s="639"/>
      <c r="E11" s="639"/>
      <c r="F11" s="640"/>
      <c r="G11" s="136"/>
      <c r="H11" s="55"/>
    </row>
    <row r="12" spans="1:8" ht="11.25" customHeight="1">
      <c r="A12" s="127">
        <v>2</v>
      </c>
      <c r="B12" s="636" t="s">
        <v>900</v>
      </c>
      <c r="C12" s="636"/>
      <c r="D12" s="636"/>
      <c r="E12" s="636"/>
      <c r="F12" s="636"/>
      <c r="G12" s="637"/>
      <c r="H12" s="53"/>
    </row>
    <row r="13" spans="1:8" ht="22.5">
      <c r="A13" s="1" t="s">
        <v>417</v>
      </c>
      <c r="B13" s="132" t="s">
        <v>147</v>
      </c>
      <c r="C13" s="133" t="s">
        <v>5</v>
      </c>
      <c r="D13" s="134" t="s">
        <v>6</v>
      </c>
      <c r="E13" s="137">
        <v>1110</v>
      </c>
      <c r="F13" s="28"/>
      <c r="G13" s="28"/>
      <c r="H13" s="54"/>
    </row>
    <row r="14" spans="1:8" ht="22.5">
      <c r="A14" s="1" t="s">
        <v>418</v>
      </c>
      <c r="B14" s="132" t="s">
        <v>148</v>
      </c>
      <c r="C14" s="133" t="s">
        <v>7</v>
      </c>
      <c r="D14" s="134" t="s">
        <v>6</v>
      </c>
      <c r="E14" s="137">
        <v>1110</v>
      </c>
      <c r="F14" s="28"/>
      <c r="G14" s="28"/>
      <c r="H14" s="54"/>
    </row>
    <row r="15" spans="1:8" ht="33.75">
      <c r="A15" s="1" t="s">
        <v>419</v>
      </c>
      <c r="B15" s="132" t="s">
        <v>149</v>
      </c>
      <c r="C15" s="133" t="s">
        <v>8</v>
      </c>
      <c r="D15" s="134" t="s">
        <v>9</v>
      </c>
      <c r="E15" s="137">
        <v>643.79999999999995</v>
      </c>
      <c r="F15" s="28"/>
      <c r="G15" s="28"/>
      <c r="H15" s="54"/>
    </row>
    <row r="16" spans="1:8" ht="33.75">
      <c r="A16" s="1" t="s">
        <v>420</v>
      </c>
      <c r="B16" s="132" t="s">
        <v>150</v>
      </c>
      <c r="C16" s="133" t="s">
        <v>10</v>
      </c>
      <c r="D16" s="134" t="s">
        <v>9</v>
      </c>
      <c r="E16" s="137">
        <v>721.5</v>
      </c>
      <c r="F16" s="28"/>
      <c r="G16" s="28"/>
      <c r="H16" s="54"/>
    </row>
    <row r="17" spans="1:8" ht="33.75">
      <c r="A17" s="1" t="s">
        <v>421</v>
      </c>
      <c r="B17" s="132" t="s">
        <v>151</v>
      </c>
      <c r="C17" s="133" t="s">
        <v>11</v>
      </c>
      <c r="D17" s="134" t="s">
        <v>9</v>
      </c>
      <c r="E17" s="137">
        <v>2164.5</v>
      </c>
      <c r="F17" s="28"/>
      <c r="G17" s="28"/>
      <c r="H17" s="54"/>
    </row>
    <row r="18" spans="1:8">
      <c r="A18" s="638" t="s">
        <v>416</v>
      </c>
      <c r="B18" s="639"/>
      <c r="C18" s="639"/>
      <c r="D18" s="639"/>
      <c r="E18" s="639"/>
      <c r="F18" s="640"/>
      <c r="G18" s="136"/>
      <c r="H18" s="55"/>
    </row>
    <row r="19" spans="1:8" ht="12.75" customHeight="1">
      <c r="A19" s="127">
        <v>3</v>
      </c>
      <c r="B19" s="635" t="s">
        <v>901</v>
      </c>
      <c r="C19" s="636"/>
      <c r="D19" s="636"/>
      <c r="E19" s="636"/>
      <c r="F19" s="636"/>
      <c r="G19" s="637"/>
      <c r="H19" s="53"/>
    </row>
    <row r="20" spans="1:8" ht="45">
      <c r="A20" s="1" t="s">
        <v>399</v>
      </c>
      <c r="B20" s="132" t="s">
        <v>12</v>
      </c>
      <c r="C20" s="133" t="s">
        <v>152</v>
      </c>
      <c r="D20" s="134" t="s">
        <v>13</v>
      </c>
      <c r="E20" s="137">
        <v>3121.88</v>
      </c>
      <c r="F20" s="28"/>
      <c r="G20" s="28"/>
      <c r="H20" s="54"/>
    </row>
    <row r="21" spans="1:8" ht="22.5">
      <c r="A21" s="1" t="s">
        <v>66</v>
      </c>
      <c r="B21" s="132" t="s">
        <v>14</v>
      </c>
      <c r="C21" s="133" t="s">
        <v>153</v>
      </c>
      <c r="D21" s="134" t="s">
        <v>13</v>
      </c>
      <c r="E21" s="137">
        <v>828.55</v>
      </c>
      <c r="F21" s="28"/>
      <c r="G21" s="28"/>
      <c r="H21" s="54"/>
    </row>
    <row r="22" spans="1:8" ht="33.75">
      <c r="A22" s="1" t="s">
        <v>67</v>
      </c>
      <c r="B22" s="132" t="s">
        <v>15</v>
      </c>
      <c r="C22" s="133" t="s">
        <v>16</v>
      </c>
      <c r="D22" s="134" t="s">
        <v>17</v>
      </c>
      <c r="E22" s="137">
        <v>4895</v>
      </c>
      <c r="F22" s="28"/>
      <c r="G22" s="28"/>
      <c r="H22" s="54"/>
    </row>
    <row r="23" spans="1:8" ht="33.75">
      <c r="A23" s="1" t="s">
        <v>68</v>
      </c>
      <c r="B23" s="132" t="s">
        <v>18</v>
      </c>
      <c r="C23" s="133" t="s">
        <v>19</v>
      </c>
      <c r="D23" s="134" t="s">
        <v>17</v>
      </c>
      <c r="E23" s="137">
        <v>1066</v>
      </c>
      <c r="F23" s="28"/>
      <c r="G23" s="28"/>
      <c r="H23" s="54"/>
    </row>
    <row r="24" spans="1:8" ht="33.75">
      <c r="A24" s="1" t="s">
        <v>69</v>
      </c>
      <c r="B24" s="132" t="s">
        <v>18</v>
      </c>
      <c r="C24" s="133" t="s">
        <v>20</v>
      </c>
      <c r="D24" s="134" t="s">
        <v>17</v>
      </c>
      <c r="E24" s="137">
        <v>1344</v>
      </c>
      <c r="F24" s="28"/>
      <c r="G24" s="28"/>
      <c r="H24" s="54"/>
    </row>
    <row r="25" spans="1:8" ht="33.75">
      <c r="A25" s="1" t="s">
        <v>70</v>
      </c>
      <c r="B25" s="132" t="s">
        <v>18</v>
      </c>
      <c r="C25" s="133" t="s">
        <v>21</v>
      </c>
      <c r="D25" s="134" t="s">
        <v>17</v>
      </c>
      <c r="E25" s="137">
        <v>479</v>
      </c>
      <c r="F25" s="28"/>
      <c r="G25" s="28"/>
      <c r="H25" s="54"/>
    </row>
    <row r="26" spans="1:8" ht="22.5">
      <c r="A26" s="1" t="s">
        <v>71</v>
      </c>
      <c r="B26" s="132" t="s">
        <v>18</v>
      </c>
      <c r="C26" s="133" t="s">
        <v>22</v>
      </c>
      <c r="D26" s="134" t="s">
        <v>17</v>
      </c>
      <c r="E26" s="137">
        <v>725</v>
      </c>
      <c r="F26" s="28"/>
      <c r="G26" s="28"/>
      <c r="H26" s="54"/>
    </row>
    <row r="27" spans="1:8" ht="22.5">
      <c r="A27" s="1" t="s">
        <v>72</v>
      </c>
      <c r="B27" s="132" t="s">
        <v>18</v>
      </c>
      <c r="C27" s="133" t="s">
        <v>23</v>
      </c>
      <c r="D27" s="134" t="s">
        <v>17</v>
      </c>
      <c r="E27" s="137">
        <v>6702</v>
      </c>
      <c r="F27" s="28"/>
      <c r="G27" s="28"/>
      <c r="H27" s="54"/>
    </row>
    <row r="28" spans="1:8">
      <c r="A28" s="638" t="s">
        <v>133</v>
      </c>
      <c r="B28" s="639"/>
      <c r="C28" s="639"/>
      <c r="D28" s="639"/>
      <c r="E28" s="639"/>
      <c r="F28" s="640"/>
      <c r="G28" s="136"/>
      <c r="H28" s="55"/>
    </row>
    <row r="29" spans="1:8" ht="12.75" customHeight="1">
      <c r="A29" s="127">
        <v>4</v>
      </c>
      <c r="B29" s="635" t="s">
        <v>902</v>
      </c>
      <c r="C29" s="636"/>
      <c r="D29" s="636"/>
      <c r="E29" s="636"/>
      <c r="F29" s="636"/>
      <c r="G29" s="637"/>
      <c r="H29" s="56"/>
    </row>
    <row r="30" spans="1:8" ht="33.75">
      <c r="A30" s="1" t="s">
        <v>422</v>
      </c>
      <c r="B30" s="132" t="s">
        <v>24</v>
      </c>
      <c r="C30" s="133" t="s">
        <v>25</v>
      </c>
      <c r="D30" s="134" t="s">
        <v>17</v>
      </c>
      <c r="E30" s="137">
        <v>4895</v>
      </c>
      <c r="F30" s="28"/>
      <c r="G30" s="28"/>
      <c r="H30" s="54"/>
    </row>
    <row r="31" spans="1:8" ht="22.5">
      <c r="A31" s="1" t="s">
        <v>423</v>
      </c>
      <c r="B31" s="132" t="s">
        <v>26</v>
      </c>
      <c r="C31" s="133" t="s">
        <v>154</v>
      </c>
      <c r="D31" s="134" t="s">
        <v>17</v>
      </c>
      <c r="E31" s="137">
        <v>4471</v>
      </c>
      <c r="F31" s="28"/>
      <c r="G31" s="28"/>
      <c r="H31" s="54"/>
    </row>
    <row r="32" spans="1:8">
      <c r="A32" s="638" t="s">
        <v>424</v>
      </c>
      <c r="B32" s="639"/>
      <c r="C32" s="639"/>
      <c r="D32" s="639"/>
      <c r="E32" s="639"/>
      <c r="F32" s="640"/>
      <c r="G32" s="136"/>
      <c r="H32" s="55"/>
    </row>
    <row r="33" spans="1:8" ht="12.75" customHeight="1">
      <c r="A33" s="127">
        <v>5</v>
      </c>
      <c r="B33" s="635" t="s">
        <v>903</v>
      </c>
      <c r="C33" s="636"/>
      <c r="D33" s="636"/>
      <c r="E33" s="636"/>
      <c r="F33" s="636"/>
      <c r="G33" s="637"/>
      <c r="H33" s="56"/>
    </row>
    <row r="34" spans="1:8" ht="22.5">
      <c r="A34" s="1" t="s">
        <v>425</v>
      </c>
      <c r="B34" s="132" t="s">
        <v>27</v>
      </c>
      <c r="C34" s="133" t="s">
        <v>28</v>
      </c>
      <c r="D34" s="134" t="s">
        <v>13</v>
      </c>
      <c r="E34" s="137">
        <v>31.32</v>
      </c>
      <c r="F34" s="28"/>
      <c r="G34" s="28"/>
      <c r="H34" s="54"/>
    </row>
    <row r="35" spans="1:8" ht="22.5">
      <c r="A35" s="1" t="s">
        <v>426</v>
      </c>
      <c r="B35" s="132" t="s">
        <v>27</v>
      </c>
      <c r="C35" s="133" t="s">
        <v>29</v>
      </c>
      <c r="D35" s="134" t="s">
        <v>13</v>
      </c>
      <c r="E35" s="135">
        <v>2.016</v>
      </c>
      <c r="F35" s="28"/>
      <c r="G35" s="28"/>
      <c r="H35" s="54"/>
    </row>
    <row r="36" spans="1:8" ht="22.5">
      <c r="A36" s="1" t="s">
        <v>427</v>
      </c>
      <c r="B36" s="132" t="s">
        <v>30</v>
      </c>
      <c r="C36" s="133" t="s">
        <v>31</v>
      </c>
      <c r="D36" s="134" t="s">
        <v>32</v>
      </c>
      <c r="E36" s="137">
        <v>522</v>
      </c>
      <c r="F36" s="28"/>
      <c r="G36" s="28"/>
      <c r="H36" s="54"/>
    </row>
    <row r="37" spans="1:8" ht="22.5">
      <c r="A37" s="1" t="s">
        <v>402</v>
      </c>
      <c r="B37" s="132" t="s">
        <v>30</v>
      </c>
      <c r="C37" s="133" t="s">
        <v>33</v>
      </c>
      <c r="D37" s="134" t="s">
        <v>32</v>
      </c>
      <c r="E37" s="137">
        <v>42</v>
      </c>
      <c r="F37" s="28"/>
      <c r="G37" s="28"/>
      <c r="H37" s="54"/>
    </row>
    <row r="38" spans="1:8" ht="22.5">
      <c r="A38" s="1" t="s">
        <v>403</v>
      </c>
      <c r="B38" s="132" t="s">
        <v>34</v>
      </c>
      <c r="C38" s="133" t="s">
        <v>35</v>
      </c>
      <c r="D38" s="134" t="s">
        <v>17</v>
      </c>
      <c r="E38" s="137">
        <v>144.72</v>
      </c>
      <c r="F38" s="28"/>
      <c r="G38" s="28"/>
      <c r="H38" s="54"/>
    </row>
    <row r="39" spans="1:8" ht="22.5">
      <c r="A39" s="1" t="s">
        <v>105</v>
      </c>
      <c r="B39" s="132" t="s">
        <v>36</v>
      </c>
      <c r="C39" s="133" t="s">
        <v>37</v>
      </c>
      <c r="D39" s="134" t="s">
        <v>32</v>
      </c>
      <c r="E39" s="137">
        <v>560</v>
      </c>
      <c r="F39" s="28"/>
      <c r="G39" s="28"/>
      <c r="H39" s="54"/>
    </row>
    <row r="40" spans="1:8" ht="22.5">
      <c r="A40" s="1" t="s">
        <v>106</v>
      </c>
      <c r="B40" s="132" t="s">
        <v>36</v>
      </c>
      <c r="C40" s="133" t="s">
        <v>38</v>
      </c>
      <c r="D40" s="134" t="s">
        <v>32</v>
      </c>
      <c r="E40" s="137">
        <v>244</v>
      </c>
      <c r="F40" s="28"/>
      <c r="G40" s="28"/>
      <c r="H40" s="54"/>
    </row>
    <row r="41" spans="1:8">
      <c r="A41" s="638" t="s">
        <v>83</v>
      </c>
      <c r="B41" s="639"/>
      <c r="C41" s="639"/>
      <c r="D41" s="639"/>
      <c r="E41" s="639"/>
      <c r="F41" s="640"/>
      <c r="G41" s="136"/>
      <c r="H41" s="54"/>
    </row>
    <row r="42" spans="1:8" ht="12.75" customHeight="1">
      <c r="A42" s="127">
        <v>6</v>
      </c>
      <c r="B42" s="635" t="s">
        <v>904</v>
      </c>
      <c r="C42" s="636"/>
      <c r="D42" s="636"/>
      <c r="E42" s="636"/>
      <c r="F42" s="636"/>
      <c r="G42" s="637"/>
      <c r="H42" s="56"/>
    </row>
    <row r="43" spans="1:8" ht="33.75">
      <c r="A43" s="1" t="s">
        <v>428</v>
      </c>
      <c r="B43" s="132" t="s">
        <v>39</v>
      </c>
      <c r="C43" s="133" t="s">
        <v>99</v>
      </c>
      <c r="D43" s="134" t="s">
        <v>17</v>
      </c>
      <c r="E43" s="137">
        <v>4471</v>
      </c>
      <c r="F43" s="28"/>
      <c r="G43" s="28"/>
      <c r="H43" s="54"/>
    </row>
    <row r="44" spans="1:8" ht="22.5">
      <c r="A44" s="1" t="s">
        <v>429</v>
      </c>
      <c r="B44" s="132" t="s">
        <v>40</v>
      </c>
      <c r="C44" s="133" t="s">
        <v>155</v>
      </c>
      <c r="D44" s="134" t="s">
        <v>17</v>
      </c>
      <c r="E44" s="137">
        <v>4123</v>
      </c>
      <c r="F44" s="28"/>
      <c r="G44" s="28"/>
      <c r="H44" s="54"/>
    </row>
    <row r="45" spans="1:8" ht="33.75">
      <c r="A45" s="1" t="s">
        <v>430</v>
      </c>
      <c r="B45" s="132" t="s">
        <v>41</v>
      </c>
      <c r="C45" s="133" t="s">
        <v>100</v>
      </c>
      <c r="D45" s="134" t="s">
        <v>17</v>
      </c>
      <c r="E45" s="137">
        <v>4123</v>
      </c>
      <c r="F45" s="28"/>
      <c r="G45" s="28"/>
      <c r="H45" s="54"/>
    </row>
    <row r="46" spans="1:8" ht="22.5">
      <c r="A46" s="1" t="s">
        <v>404</v>
      </c>
      <c r="B46" s="132" t="s">
        <v>42</v>
      </c>
      <c r="C46" s="133" t="s">
        <v>156</v>
      </c>
      <c r="D46" s="134" t="s">
        <v>17</v>
      </c>
      <c r="E46" s="137">
        <v>4058</v>
      </c>
      <c r="F46" s="28"/>
      <c r="G46" s="28"/>
      <c r="H46" s="54"/>
    </row>
    <row r="47" spans="1:8" ht="33.75">
      <c r="A47" s="1" t="s">
        <v>405</v>
      </c>
      <c r="B47" s="132" t="s">
        <v>41</v>
      </c>
      <c r="C47" s="133" t="s">
        <v>101</v>
      </c>
      <c r="D47" s="134" t="s">
        <v>17</v>
      </c>
      <c r="E47" s="137">
        <v>4058</v>
      </c>
      <c r="F47" s="28"/>
      <c r="G47" s="28"/>
      <c r="H47" s="54"/>
    </row>
    <row r="48" spans="1:8" ht="22.5">
      <c r="A48" s="1" t="s">
        <v>110</v>
      </c>
      <c r="B48" s="132" t="s">
        <v>43</v>
      </c>
      <c r="C48" s="133" t="s">
        <v>44</v>
      </c>
      <c r="D48" s="134" t="s">
        <v>17</v>
      </c>
      <c r="E48" s="137">
        <v>4026</v>
      </c>
      <c r="F48" s="28"/>
      <c r="G48" s="28"/>
      <c r="H48" s="54"/>
    </row>
    <row r="49" spans="1:8">
      <c r="A49" s="638" t="s">
        <v>434</v>
      </c>
      <c r="B49" s="639"/>
      <c r="C49" s="639"/>
      <c r="D49" s="639"/>
      <c r="E49" s="639"/>
      <c r="F49" s="640"/>
      <c r="G49" s="136"/>
      <c r="H49" s="54"/>
    </row>
    <row r="50" spans="1:8" ht="12.75" customHeight="1">
      <c r="A50" s="127">
        <v>7</v>
      </c>
      <c r="B50" s="635" t="s">
        <v>905</v>
      </c>
      <c r="C50" s="636"/>
      <c r="D50" s="636"/>
      <c r="E50" s="636"/>
      <c r="F50" s="636"/>
      <c r="G50" s="637"/>
      <c r="H50" s="56"/>
    </row>
    <row r="51" spans="1:8" ht="22.5">
      <c r="A51" s="1" t="s">
        <v>431</v>
      </c>
      <c r="B51" s="132" t="s">
        <v>45</v>
      </c>
      <c r="C51" s="133" t="s">
        <v>46</v>
      </c>
      <c r="D51" s="134" t="s">
        <v>17</v>
      </c>
      <c r="E51" s="137">
        <v>1066</v>
      </c>
      <c r="F51" s="28"/>
      <c r="G51" s="28"/>
      <c r="H51" s="54"/>
    </row>
    <row r="52" spans="1:8" ht="22.5">
      <c r="A52" s="1" t="s">
        <v>432</v>
      </c>
      <c r="B52" s="132" t="s">
        <v>47</v>
      </c>
      <c r="C52" s="133" t="s">
        <v>48</v>
      </c>
      <c r="D52" s="134" t="s">
        <v>17</v>
      </c>
      <c r="E52" s="137">
        <v>1066</v>
      </c>
      <c r="F52" s="28"/>
      <c r="G52" s="28"/>
      <c r="H52" s="54"/>
    </row>
    <row r="53" spans="1:8" ht="33.75">
      <c r="A53" s="1" t="s">
        <v>433</v>
      </c>
      <c r="B53" s="132" t="s">
        <v>49</v>
      </c>
      <c r="C53" s="133" t="s">
        <v>317</v>
      </c>
      <c r="D53" s="134" t="s">
        <v>17</v>
      </c>
      <c r="E53" s="137">
        <v>1066</v>
      </c>
      <c r="F53" s="28"/>
      <c r="G53" s="28"/>
      <c r="H53" s="54"/>
    </row>
    <row r="54" spans="1:8">
      <c r="A54" s="638" t="s">
        <v>84</v>
      </c>
      <c r="B54" s="639"/>
      <c r="C54" s="639"/>
      <c r="D54" s="639"/>
      <c r="E54" s="639"/>
      <c r="F54" s="640"/>
      <c r="G54" s="136"/>
      <c r="H54" s="54"/>
    </row>
    <row r="55" spans="1:8" ht="12.75" customHeight="1">
      <c r="A55" s="127">
        <v>8</v>
      </c>
      <c r="B55" s="636" t="s">
        <v>906</v>
      </c>
      <c r="C55" s="636"/>
      <c r="D55" s="636"/>
      <c r="E55" s="636"/>
      <c r="F55" s="636"/>
      <c r="G55" s="637"/>
      <c r="H55" s="56"/>
    </row>
    <row r="56" spans="1:8" ht="22.5">
      <c r="A56" s="1" t="s">
        <v>435</v>
      </c>
      <c r="B56" s="132" t="s">
        <v>45</v>
      </c>
      <c r="C56" s="133" t="s">
        <v>46</v>
      </c>
      <c r="D56" s="134" t="s">
        <v>17</v>
      </c>
      <c r="E56" s="137">
        <v>1344</v>
      </c>
      <c r="F56" s="28"/>
      <c r="G56" s="28"/>
      <c r="H56" s="54"/>
    </row>
    <row r="57" spans="1:8" ht="22.5">
      <c r="A57" s="1" t="s">
        <v>436</v>
      </c>
      <c r="B57" s="132" t="s">
        <v>47</v>
      </c>
      <c r="C57" s="133" t="s">
        <v>48</v>
      </c>
      <c r="D57" s="134" t="s">
        <v>17</v>
      </c>
      <c r="E57" s="137">
        <v>1344</v>
      </c>
      <c r="F57" s="28"/>
      <c r="G57" s="28"/>
      <c r="H57" s="54"/>
    </row>
    <row r="58" spans="1:8" ht="33.75">
      <c r="A58" s="1" t="s">
        <v>437</v>
      </c>
      <c r="B58" s="132" t="s">
        <v>49</v>
      </c>
      <c r="C58" s="133" t="s">
        <v>50</v>
      </c>
      <c r="D58" s="134" t="s">
        <v>17</v>
      </c>
      <c r="E58" s="137">
        <v>1344</v>
      </c>
      <c r="F58" s="28"/>
      <c r="G58" s="28"/>
      <c r="H58" s="54"/>
    </row>
    <row r="59" spans="1:8">
      <c r="A59" s="638" t="s">
        <v>85</v>
      </c>
      <c r="B59" s="639"/>
      <c r="C59" s="639"/>
      <c r="D59" s="639"/>
      <c r="E59" s="639"/>
      <c r="F59" s="640"/>
      <c r="G59" s="136"/>
      <c r="H59" s="54"/>
    </row>
    <row r="60" spans="1:8" ht="12.75" customHeight="1">
      <c r="A60" s="127">
        <v>9</v>
      </c>
      <c r="B60" s="635" t="s">
        <v>907</v>
      </c>
      <c r="C60" s="636"/>
      <c r="D60" s="636"/>
      <c r="E60" s="636"/>
      <c r="F60" s="636"/>
      <c r="G60" s="637"/>
      <c r="H60" s="56"/>
    </row>
    <row r="61" spans="1:8" ht="22.5">
      <c r="A61" s="1" t="s">
        <v>438</v>
      </c>
      <c r="B61" s="132" t="s">
        <v>45</v>
      </c>
      <c r="C61" s="133" t="s">
        <v>46</v>
      </c>
      <c r="D61" s="134" t="s">
        <v>17</v>
      </c>
      <c r="E61" s="137">
        <v>479</v>
      </c>
      <c r="F61" s="28"/>
      <c r="G61" s="28"/>
      <c r="H61" s="54"/>
    </row>
    <row r="62" spans="1:8" ht="22.5">
      <c r="A62" s="1" t="s">
        <v>439</v>
      </c>
      <c r="B62" s="132" t="s">
        <v>51</v>
      </c>
      <c r="C62" s="133" t="s">
        <v>52</v>
      </c>
      <c r="D62" s="134" t="s">
        <v>17</v>
      </c>
      <c r="E62" s="137">
        <v>479</v>
      </c>
      <c r="F62" s="28"/>
      <c r="G62" s="28"/>
      <c r="H62" s="54"/>
    </row>
    <row r="63" spans="1:8" ht="33.75">
      <c r="A63" s="1" t="s">
        <v>440</v>
      </c>
      <c r="B63" s="132" t="s">
        <v>49</v>
      </c>
      <c r="C63" s="133" t="s">
        <v>53</v>
      </c>
      <c r="D63" s="134" t="s">
        <v>17</v>
      </c>
      <c r="E63" s="137">
        <v>479</v>
      </c>
      <c r="F63" s="28"/>
      <c r="G63" s="28"/>
      <c r="H63" s="54"/>
    </row>
    <row r="64" spans="1:8">
      <c r="A64" s="638" t="s">
        <v>86</v>
      </c>
      <c r="B64" s="639"/>
      <c r="C64" s="639"/>
      <c r="D64" s="639"/>
      <c r="E64" s="639"/>
      <c r="F64" s="640"/>
      <c r="G64" s="136"/>
      <c r="H64" s="54"/>
    </row>
    <row r="65" spans="1:8" ht="12.75" customHeight="1">
      <c r="A65" s="127">
        <v>10</v>
      </c>
      <c r="B65" s="635" t="s">
        <v>908</v>
      </c>
      <c r="C65" s="636"/>
      <c r="D65" s="636"/>
      <c r="E65" s="636"/>
      <c r="F65" s="636"/>
      <c r="G65" s="637"/>
      <c r="H65" s="56"/>
    </row>
    <row r="66" spans="1:8" ht="22.5">
      <c r="A66" s="1" t="s">
        <v>441</v>
      </c>
      <c r="B66" s="132" t="s">
        <v>54</v>
      </c>
      <c r="C66" s="133" t="s">
        <v>157</v>
      </c>
      <c r="D66" s="134" t="s">
        <v>17</v>
      </c>
      <c r="E66" s="137">
        <v>3059</v>
      </c>
      <c r="F66" s="28"/>
      <c r="G66" s="28"/>
      <c r="H66" s="54"/>
    </row>
    <row r="67" spans="1:8" ht="22.5">
      <c r="A67" s="1" t="s">
        <v>442</v>
      </c>
      <c r="B67" s="132" t="s">
        <v>55</v>
      </c>
      <c r="C67" s="133" t="s">
        <v>158</v>
      </c>
      <c r="D67" s="134" t="s">
        <v>17</v>
      </c>
      <c r="E67" s="137">
        <v>3059</v>
      </c>
      <c r="F67" s="28"/>
      <c r="G67" s="28"/>
      <c r="H67" s="54"/>
    </row>
    <row r="68" spans="1:8">
      <c r="A68" s="638" t="s">
        <v>87</v>
      </c>
      <c r="B68" s="639"/>
      <c r="C68" s="639"/>
      <c r="D68" s="639"/>
      <c r="E68" s="639"/>
      <c r="F68" s="640"/>
      <c r="G68" s="136"/>
      <c r="H68" s="54"/>
    </row>
    <row r="69" spans="1:8" ht="12.75" customHeight="1">
      <c r="A69" s="127">
        <v>11</v>
      </c>
      <c r="B69" s="635" t="s">
        <v>909</v>
      </c>
      <c r="C69" s="636"/>
      <c r="D69" s="636"/>
      <c r="E69" s="636"/>
      <c r="F69" s="636"/>
      <c r="G69" s="637"/>
      <c r="H69" s="56"/>
    </row>
    <row r="70" spans="1:8" ht="22.5">
      <c r="A70" s="1" t="s">
        <v>443</v>
      </c>
      <c r="B70" s="132" t="s">
        <v>56</v>
      </c>
      <c r="C70" s="133" t="s">
        <v>57</v>
      </c>
      <c r="D70" s="134" t="s">
        <v>6</v>
      </c>
      <c r="E70" s="137">
        <v>14</v>
      </c>
      <c r="F70" s="28"/>
      <c r="G70" s="28"/>
      <c r="H70" s="54"/>
    </row>
    <row r="71" spans="1:8" ht="22.5">
      <c r="A71" s="1" t="s">
        <v>444</v>
      </c>
      <c r="B71" s="132" t="s">
        <v>58</v>
      </c>
      <c r="C71" s="133" t="s">
        <v>59</v>
      </c>
      <c r="D71" s="134" t="s">
        <v>6</v>
      </c>
      <c r="E71" s="137">
        <v>17</v>
      </c>
      <c r="F71" s="28"/>
      <c r="G71" s="28"/>
      <c r="H71" s="54"/>
    </row>
    <row r="72" spans="1:8" ht="22.5">
      <c r="A72" s="1" t="s">
        <v>445</v>
      </c>
      <c r="B72" s="132" t="s">
        <v>58</v>
      </c>
      <c r="C72" s="133" t="s">
        <v>60</v>
      </c>
      <c r="D72" s="134" t="s">
        <v>6</v>
      </c>
      <c r="E72" s="137">
        <v>3</v>
      </c>
      <c r="F72" s="28"/>
      <c r="G72" s="28"/>
      <c r="H72" s="54"/>
    </row>
    <row r="73" spans="1:8">
      <c r="A73" s="638" t="s">
        <v>88</v>
      </c>
      <c r="B73" s="639"/>
      <c r="C73" s="639"/>
      <c r="D73" s="639"/>
      <c r="E73" s="639"/>
      <c r="F73" s="640"/>
      <c r="G73" s="136"/>
      <c r="H73" s="54"/>
    </row>
    <row r="74" spans="1:8" ht="12.75" customHeight="1">
      <c r="A74" s="127">
        <v>12</v>
      </c>
      <c r="B74" s="636" t="s">
        <v>910</v>
      </c>
      <c r="C74" s="636"/>
      <c r="D74" s="636"/>
      <c r="E74" s="636"/>
      <c r="F74" s="636"/>
      <c r="G74" s="637"/>
      <c r="H74" s="56"/>
    </row>
    <row r="75" spans="1:8" ht="33.75">
      <c r="A75" s="1" t="s">
        <v>446</v>
      </c>
      <c r="B75" s="132" t="s">
        <v>159</v>
      </c>
      <c r="C75" s="133" t="s">
        <v>160</v>
      </c>
      <c r="D75" s="134" t="s">
        <v>17</v>
      </c>
      <c r="E75" s="137">
        <v>6</v>
      </c>
      <c r="F75" s="28"/>
      <c r="G75" s="28"/>
      <c r="H75" s="54"/>
    </row>
    <row r="76" spans="1:8" ht="33.75">
      <c r="A76" s="1" t="s">
        <v>447</v>
      </c>
      <c r="B76" s="132" t="s">
        <v>161</v>
      </c>
      <c r="C76" s="133" t="s">
        <v>162</v>
      </c>
      <c r="D76" s="134" t="s">
        <v>163</v>
      </c>
      <c r="E76" s="137">
        <v>43</v>
      </c>
      <c r="F76" s="28"/>
      <c r="G76" s="28"/>
      <c r="H76" s="54"/>
    </row>
    <row r="77" spans="1:8" ht="33.75">
      <c r="A77" s="1" t="s">
        <v>448</v>
      </c>
      <c r="B77" s="132" t="s">
        <v>164</v>
      </c>
      <c r="C77" s="133" t="s">
        <v>165</v>
      </c>
      <c r="D77" s="134" t="s">
        <v>163</v>
      </c>
      <c r="E77" s="137">
        <v>31</v>
      </c>
      <c r="F77" s="28"/>
      <c r="G77" s="28"/>
      <c r="H77" s="54"/>
    </row>
    <row r="78" spans="1:8" ht="33.75">
      <c r="A78" s="1" t="s">
        <v>449</v>
      </c>
      <c r="B78" s="132" t="s">
        <v>166</v>
      </c>
      <c r="C78" s="133" t="s">
        <v>167</v>
      </c>
      <c r="D78" s="134" t="s">
        <v>163</v>
      </c>
      <c r="E78" s="137">
        <v>28</v>
      </c>
      <c r="F78" s="28"/>
      <c r="G78" s="28"/>
      <c r="H78" s="54"/>
    </row>
    <row r="79" spans="1:8" ht="22.5">
      <c r="A79" s="1" t="s">
        <v>450</v>
      </c>
      <c r="B79" s="132" t="s">
        <v>168</v>
      </c>
      <c r="C79" s="133" t="s">
        <v>169</v>
      </c>
      <c r="D79" s="134" t="s">
        <v>163</v>
      </c>
      <c r="E79" s="137">
        <v>5</v>
      </c>
      <c r="F79" s="28"/>
      <c r="G79" s="28"/>
      <c r="H79" s="54"/>
    </row>
    <row r="80" spans="1:8">
      <c r="A80" s="638" t="s">
        <v>414</v>
      </c>
      <c r="B80" s="639"/>
      <c r="C80" s="639"/>
      <c r="D80" s="639"/>
      <c r="E80" s="639"/>
      <c r="F80" s="640"/>
      <c r="G80" s="136"/>
      <c r="H80" s="54"/>
    </row>
    <row r="81" spans="1:8" ht="12.75" customHeight="1">
      <c r="A81" s="127">
        <v>13</v>
      </c>
      <c r="B81" s="635" t="s">
        <v>911</v>
      </c>
      <c r="C81" s="636"/>
      <c r="D81" s="636"/>
      <c r="E81" s="636"/>
      <c r="F81" s="636"/>
      <c r="G81" s="637"/>
      <c r="H81" s="56"/>
    </row>
    <row r="82" spans="1:8" ht="22.5">
      <c r="A82" s="1" t="s">
        <v>451</v>
      </c>
      <c r="B82" s="132" t="s">
        <v>95</v>
      </c>
      <c r="C82" s="133" t="s">
        <v>170</v>
      </c>
      <c r="D82" s="134" t="s">
        <v>97</v>
      </c>
      <c r="E82" s="137">
        <v>0.67</v>
      </c>
      <c r="F82" s="28"/>
      <c r="G82" s="28"/>
      <c r="H82" s="54"/>
    </row>
    <row r="83" spans="1:8" ht="33.75">
      <c r="A83" s="1" t="s">
        <v>452</v>
      </c>
      <c r="B83" s="132" t="s">
        <v>96</v>
      </c>
      <c r="C83" s="133" t="s">
        <v>171</v>
      </c>
      <c r="D83" s="134" t="s">
        <v>97</v>
      </c>
      <c r="E83" s="137">
        <v>0.67</v>
      </c>
      <c r="F83" s="28"/>
      <c r="G83" s="28"/>
      <c r="H83" s="54"/>
    </row>
    <row r="84" spans="1:8" ht="22.5">
      <c r="A84" s="1" t="s">
        <v>453</v>
      </c>
      <c r="B84" s="132" t="s">
        <v>172</v>
      </c>
      <c r="C84" s="133" t="s">
        <v>173</v>
      </c>
      <c r="D84" s="134" t="s">
        <v>17</v>
      </c>
      <c r="E84" s="137">
        <v>6702</v>
      </c>
      <c r="F84" s="28"/>
      <c r="G84" s="28"/>
      <c r="H84" s="54"/>
    </row>
    <row r="85" spans="1:8" ht="12" thickBot="1">
      <c r="A85" s="638" t="s">
        <v>102</v>
      </c>
      <c r="B85" s="639"/>
      <c r="C85" s="639"/>
      <c r="D85" s="639"/>
      <c r="E85" s="639"/>
      <c r="F85" s="640"/>
      <c r="G85" s="136"/>
    </row>
    <row r="86" spans="1:8" ht="12" thickBot="1">
      <c r="A86" s="631" t="s">
        <v>90</v>
      </c>
      <c r="B86" s="631"/>
      <c r="C86" s="631"/>
      <c r="D86" s="632"/>
      <c r="E86" s="633"/>
      <c r="F86" s="633"/>
      <c r="G86" s="633"/>
    </row>
    <row r="87" spans="1:8" ht="12" thickBot="1">
      <c r="A87" s="631" t="s">
        <v>894</v>
      </c>
      <c r="B87" s="631"/>
      <c r="C87" s="631"/>
      <c r="D87" s="632"/>
      <c r="E87" s="633"/>
      <c r="F87" s="633"/>
      <c r="G87" s="633"/>
    </row>
    <row r="88" spans="1:8" ht="12" thickBot="1">
      <c r="A88" s="631" t="s">
        <v>91</v>
      </c>
      <c r="B88" s="631"/>
      <c r="C88" s="631"/>
      <c r="D88" s="632"/>
      <c r="E88" s="633"/>
      <c r="F88" s="633"/>
      <c r="G88" s="633"/>
    </row>
    <row r="89" spans="1:8">
      <c r="A89" s="138"/>
      <c r="B89" s="138"/>
      <c r="C89" s="138"/>
      <c r="D89" s="138"/>
      <c r="E89" s="139"/>
      <c r="F89" s="138"/>
      <c r="G89" s="140"/>
    </row>
    <row r="90" spans="1:8">
      <c r="A90" s="138" t="s">
        <v>927</v>
      </c>
      <c r="B90" s="138"/>
      <c r="C90" s="634" t="s">
        <v>141</v>
      </c>
      <c r="D90" s="634"/>
      <c r="E90" s="634"/>
      <c r="F90" s="634"/>
      <c r="G90" s="634"/>
    </row>
    <row r="91" spans="1:8">
      <c r="A91" s="138"/>
      <c r="B91" s="138"/>
      <c r="C91" s="634"/>
      <c r="D91" s="634"/>
      <c r="E91" s="634"/>
      <c r="F91" s="634"/>
      <c r="G91" s="634"/>
    </row>
    <row r="92" spans="1:8">
      <c r="A92" s="138"/>
      <c r="B92" s="138"/>
      <c r="C92" s="141"/>
      <c r="D92" s="141"/>
      <c r="E92" s="142"/>
      <c r="F92" s="141"/>
      <c r="G92" s="143"/>
    </row>
    <row r="93" spans="1:8">
      <c r="A93" s="138" t="s">
        <v>415</v>
      </c>
      <c r="B93" s="138"/>
      <c r="C93" s="138"/>
      <c r="D93" s="138" t="s">
        <v>143</v>
      </c>
      <c r="E93" s="139"/>
      <c r="F93" s="138"/>
      <c r="G93" s="140"/>
    </row>
    <row r="94" spans="1:8">
      <c r="A94" s="138"/>
      <c r="B94" s="138"/>
      <c r="C94" s="138"/>
      <c r="D94" s="138" t="s">
        <v>144</v>
      </c>
      <c r="E94" s="139"/>
      <c r="F94" s="138"/>
      <c r="G94" s="140"/>
    </row>
    <row r="95" spans="1:8">
      <c r="A95" s="138"/>
      <c r="B95" s="138"/>
      <c r="C95" s="138"/>
      <c r="D95" s="138" t="s">
        <v>92</v>
      </c>
      <c r="E95" s="139"/>
      <c r="F95" s="138"/>
      <c r="G95" s="140"/>
    </row>
    <row r="96" spans="1:8">
      <c r="A96" s="3"/>
      <c r="B96" s="3"/>
      <c r="C96" s="3"/>
      <c r="D96" s="3"/>
      <c r="E96" s="3"/>
      <c r="F96" s="3"/>
      <c r="G96" s="55"/>
    </row>
    <row r="97" spans="1:7">
      <c r="A97" s="3"/>
      <c r="B97" s="3"/>
      <c r="C97" s="3"/>
      <c r="D97" s="3"/>
      <c r="E97" s="3"/>
      <c r="F97" s="3"/>
      <c r="G97" s="55"/>
    </row>
    <row r="98" spans="1:7">
      <c r="A98" s="3"/>
      <c r="B98" s="3"/>
      <c r="C98" s="3"/>
      <c r="D98" s="3"/>
      <c r="E98" s="3"/>
      <c r="F98" s="3"/>
      <c r="G98" s="55"/>
    </row>
    <row r="100" spans="1:7">
      <c r="B100" s="641"/>
      <c r="C100" s="641"/>
      <c r="D100" s="641"/>
    </row>
    <row r="101" spans="1:7">
      <c r="B101" s="15"/>
      <c r="C101" s="42"/>
    </row>
    <row r="102" spans="1:7">
      <c r="B102" s="15"/>
      <c r="C102" s="42"/>
    </row>
    <row r="103" spans="1:7">
      <c r="B103" s="15"/>
      <c r="C103" s="42"/>
    </row>
  </sheetData>
  <mergeCells count="39">
    <mergeCell ref="B100:D100"/>
    <mergeCell ref="A1:G1"/>
    <mergeCell ref="A3:G3"/>
    <mergeCell ref="A4:G4"/>
    <mergeCell ref="A6:G6"/>
    <mergeCell ref="A11:F11"/>
    <mergeCell ref="B9:G9"/>
    <mergeCell ref="B12:G12"/>
    <mergeCell ref="A18:F18"/>
    <mergeCell ref="A28:F28"/>
    <mergeCell ref="A32:F32"/>
    <mergeCell ref="B19:G19"/>
    <mergeCell ref="B29:G29"/>
    <mergeCell ref="B33:G33"/>
    <mergeCell ref="A41:F41"/>
    <mergeCell ref="B42:G42"/>
    <mergeCell ref="A49:F49"/>
    <mergeCell ref="B50:G50"/>
    <mergeCell ref="A54:F54"/>
    <mergeCell ref="B55:G55"/>
    <mergeCell ref="A59:F59"/>
    <mergeCell ref="B60:G60"/>
    <mergeCell ref="A64:F64"/>
    <mergeCell ref="B65:G65"/>
    <mergeCell ref="A68:F68"/>
    <mergeCell ref="A85:F85"/>
    <mergeCell ref="B69:G69"/>
    <mergeCell ref="A73:F73"/>
    <mergeCell ref="B74:G74"/>
    <mergeCell ref="A80:F80"/>
    <mergeCell ref="B81:G81"/>
    <mergeCell ref="A88:C88"/>
    <mergeCell ref="D88:G88"/>
    <mergeCell ref="C90:G90"/>
    <mergeCell ref="C91:G91"/>
    <mergeCell ref="A86:C86"/>
    <mergeCell ref="D86:G86"/>
    <mergeCell ref="A87:C87"/>
    <mergeCell ref="D87:G87"/>
  </mergeCells>
  <pageMargins left="0.9055118110236221" right="0.31496062992125984" top="0.35433070866141736" bottom="0.55118110236220474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90"/>
  <sheetViews>
    <sheetView zoomScale="115" zoomScaleNormal="115" workbookViewId="0">
      <selection activeCell="B7" sqref="B7"/>
    </sheetView>
  </sheetViews>
  <sheetFormatPr defaultRowHeight="11.25"/>
  <cols>
    <col min="1" max="1" width="5.7109375" style="7" customWidth="1"/>
    <col min="2" max="2" width="10.7109375" style="7" customWidth="1"/>
    <col min="3" max="3" width="9.85546875" style="7" customWidth="1"/>
    <col min="4" max="4" width="30" style="7" customWidth="1"/>
    <col min="5" max="5" width="5.7109375" style="14" customWidth="1"/>
    <col min="6" max="6" width="9.28515625" style="2" customWidth="1"/>
    <col min="7" max="7" width="9.28515625" style="27" customWidth="1"/>
    <col min="8" max="8" width="11.42578125" style="27" customWidth="1"/>
    <col min="9" max="16384" width="9.140625" style="7"/>
  </cols>
  <sheetData>
    <row r="1" spans="1:9" ht="12">
      <c r="A1" s="642" t="s">
        <v>893</v>
      </c>
      <c r="B1" s="642"/>
      <c r="C1" s="642"/>
      <c r="D1" s="642"/>
      <c r="E1" s="642"/>
      <c r="F1" s="642"/>
      <c r="G1" s="642"/>
      <c r="H1" s="63"/>
      <c r="I1" s="8"/>
    </row>
    <row r="2" spans="1:9" ht="12">
      <c r="A2" s="21"/>
      <c r="B2" s="36"/>
      <c r="C2" s="19"/>
      <c r="D2" s="21"/>
      <c r="E2" s="26"/>
      <c r="F2" s="26"/>
      <c r="G2" s="24"/>
      <c r="H2" s="63"/>
      <c r="I2" s="8"/>
    </row>
    <row r="3" spans="1:9" ht="12">
      <c r="A3" s="643" t="s">
        <v>396</v>
      </c>
      <c r="B3" s="643"/>
      <c r="C3" s="643"/>
      <c r="D3" s="643"/>
      <c r="E3" s="643"/>
      <c r="F3" s="643"/>
      <c r="G3" s="643"/>
      <c r="H3" s="63"/>
      <c r="I3" s="8"/>
    </row>
    <row r="4" spans="1:9" ht="69.75" customHeight="1">
      <c r="A4" s="644" t="s">
        <v>928</v>
      </c>
      <c r="B4" s="644"/>
      <c r="C4" s="644"/>
      <c r="D4" s="644"/>
      <c r="E4" s="644"/>
      <c r="F4" s="644"/>
      <c r="G4" s="644"/>
      <c r="H4" s="644"/>
      <c r="I4" s="8"/>
    </row>
    <row r="5" spans="1:9" ht="15.75">
      <c r="A5" s="5"/>
      <c r="B5" s="65"/>
      <c r="C5" s="22"/>
      <c r="D5" s="13"/>
      <c r="E5" s="66"/>
      <c r="F5" s="67"/>
      <c r="G5" s="24"/>
      <c r="H5" s="63"/>
      <c r="I5" s="8"/>
    </row>
    <row r="6" spans="1:9" ht="12">
      <c r="A6" s="646" t="s">
        <v>454</v>
      </c>
      <c r="B6" s="646"/>
      <c r="C6" s="646"/>
      <c r="D6" s="646"/>
      <c r="E6" s="646"/>
      <c r="F6" s="646"/>
      <c r="G6" s="24"/>
      <c r="H6" s="63"/>
      <c r="I6" s="8"/>
    </row>
    <row r="7" spans="1:9">
      <c r="A7" s="10"/>
      <c r="B7" s="630" t="s">
        <v>933</v>
      </c>
      <c r="C7" s="8"/>
      <c r="D7" s="11"/>
      <c r="E7" s="10"/>
      <c r="F7" s="61"/>
      <c r="G7" s="63"/>
      <c r="H7" s="63"/>
      <c r="I7" s="8"/>
    </row>
    <row r="8" spans="1:9" ht="33.75">
      <c r="A8" s="127" t="s">
        <v>2</v>
      </c>
      <c r="B8" s="127" t="s">
        <v>61</v>
      </c>
      <c r="C8" s="127" t="s">
        <v>926</v>
      </c>
      <c r="D8" s="127" t="s">
        <v>126</v>
      </c>
      <c r="E8" s="128" t="s">
        <v>397</v>
      </c>
      <c r="F8" s="144" t="s">
        <v>177</v>
      </c>
      <c r="G8" s="131" t="s">
        <v>398</v>
      </c>
      <c r="H8" s="131" t="s">
        <v>80</v>
      </c>
      <c r="I8" s="8"/>
    </row>
    <row r="9" spans="1:9">
      <c r="A9" s="127">
        <v>1</v>
      </c>
      <c r="B9" s="651" t="s">
        <v>912</v>
      </c>
      <c r="C9" s="652"/>
      <c r="D9" s="652"/>
      <c r="E9" s="652"/>
      <c r="F9" s="652"/>
      <c r="G9" s="652"/>
      <c r="H9" s="653"/>
      <c r="I9" s="8"/>
    </row>
    <row r="10" spans="1:9" ht="33.75">
      <c r="A10" s="1" t="s">
        <v>127</v>
      </c>
      <c r="B10" s="145" t="s">
        <v>315</v>
      </c>
      <c r="C10" s="9" t="s">
        <v>146</v>
      </c>
      <c r="D10" s="9" t="s">
        <v>3</v>
      </c>
      <c r="E10" s="12" t="s">
        <v>4</v>
      </c>
      <c r="F10" s="146">
        <v>3.371</v>
      </c>
      <c r="G10" s="64"/>
      <c r="H10" s="64"/>
      <c r="I10" s="8"/>
    </row>
    <row r="11" spans="1:9" ht="22.5">
      <c r="A11" s="1" t="s">
        <v>128</v>
      </c>
      <c r="B11" s="145" t="s">
        <v>62</v>
      </c>
      <c r="C11" s="9" t="s">
        <v>293</v>
      </c>
      <c r="D11" s="9" t="s">
        <v>294</v>
      </c>
      <c r="E11" s="12" t="s">
        <v>6</v>
      </c>
      <c r="F11" s="62">
        <v>8</v>
      </c>
      <c r="G11" s="64"/>
      <c r="H11" s="64"/>
      <c r="I11" s="8"/>
    </row>
    <row r="12" spans="1:9" ht="22.5">
      <c r="A12" s="1" t="s">
        <v>129</v>
      </c>
      <c r="B12" s="145" t="s">
        <v>62</v>
      </c>
      <c r="C12" s="9" t="s">
        <v>233</v>
      </c>
      <c r="D12" s="9" t="s">
        <v>234</v>
      </c>
      <c r="E12" s="12" t="s">
        <v>6</v>
      </c>
      <c r="F12" s="62">
        <v>5</v>
      </c>
      <c r="G12" s="64"/>
      <c r="H12" s="64"/>
      <c r="I12" s="8"/>
    </row>
    <row r="13" spans="1:9" ht="22.5">
      <c r="A13" s="1" t="s">
        <v>130</v>
      </c>
      <c r="B13" s="145" t="s">
        <v>62</v>
      </c>
      <c r="C13" s="9" t="s">
        <v>235</v>
      </c>
      <c r="D13" s="9" t="s">
        <v>236</v>
      </c>
      <c r="E13" s="12" t="s">
        <v>6</v>
      </c>
      <c r="F13" s="62">
        <v>2</v>
      </c>
      <c r="G13" s="64"/>
      <c r="H13" s="64"/>
      <c r="I13" s="8"/>
    </row>
    <row r="14" spans="1:9" ht="22.5">
      <c r="A14" s="1" t="s">
        <v>131</v>
      </c>
      <c r="B14" s="145" t="s">
        <v>62</v>
      </c>
      <c r="C14" s="9" t="s">
        <v>237</v>
      </c>
      <c r="D14" s="9" t="s">
        <v>238</v>
      </c>
      <c r="E14" s="12" t="s">
        <v>6</v>
      </c>
      <c r="F14" s="62">
        <v>3</v>
      </c>
      <c r="G14" s="64"/>
      <c r="H14" s="64"/>
      <c r="I14" s="8"/>
    </row>
    <row r="15" spans="1:9" ht="22.5">
      <c r="A15" s="1" t="s">
        <v>132</v>
      </c>
      <c r="B15" s="145" t="s">
        <v>62</v>
      </c>
      <c r="C15" s="9" t="s">
        <v>298</v>
      </c>
      <c r="D15" s="9" t="s">
        <v>297</v>
      </c>
      <c r="E15" s="12" t="s">
        <v>9</v>
      </c>
      <c r="F15" s="62">
        <v>4.1399999999999997</v>
      </c>
      <c r="G15" s="64"/>
      <c r="H15" s="64"/>
      <c r="I15" s="8"/>
    </row>
    <row r="16" spans="1:9" ht="22.5">
      <c r="A16" s="1" t="s">
        <v>455</v>
      </c>
      <c r="B16" s="145" t="s">
        <v>62</v>
      </c>
      <c r="C16" s="9" t="s">
        <v>296</v>
      </c>
      <c r="D16" s="9" t="s">
        <v>295</v>
      </c>
      <c r="E16" s="12" t="s">
        <v>9</v>
      </c>
      <c r="F16" s="62">
        <v>5.67</v>
      </c>
      <c r="G16" s="64"/>
      <c r="H16" s="64"/>
      <c r="I16" s="8"/>
    </row>
    <row r="17" spans="1:9" ht="22.5">
      <c r="A17" s="1" t="s">
        <v>456</v>
      </c>
      <c r="B17" s="145" t="s">
        <v>62</v>
      </c>
      <c r="C17" s="9" t="s">
        <v>239</v>
      </c>
      <c r="D17" s="9" t="s">
        <v>240</v>
      </c>
      <c r="E17" s="12" t="s">
        <v>9</v>
      </c>
      <c r="F17" s="62">
        <v>11.38</v>
      </c>
      <c r="G17" s="64"/>
      <c r="H17" s="64"/>
      <c r="I17" s="8"/>
    </row>
    <row r="18" spans="1:9" ht="33.75">
      <c r="A18" s="1" t="s">
        <v>457</v>
      </c>
      <c r="B18" s="145" t="s">
        <v>62</v>
      </c>
      <c r="C18" s="9" t="s">
        <v>241</v>
      </c>
      <c r="D18" s="9" t="s">
        <v>299</v>
      </c>
      <c r="E18" s="12" t="s">
        <v>17</v>
      </c>
      <c r="F18" s="62">
        <v>51463</v>
      </c>
      <c r="G18" s="64"/>
      <c r="H18" s="64"/>
      <c r="I18" s="8"/>
    </row>
    <row r="19" spans="1:9">
      <c r="A19" s="638" t="s">
        <v>81</v>
      </c>
      <c r="B19" s="639"/>
      <c r="C19" s="639"/>
      <c r="D19" s="639"/>
      <c r="E19" s="639"/>
      <c r="F19" s="639"/>
      <c r="G19" s="640"/>
      <c r="H19" s="147"/>
      <c r="I19" s="8"/>
    </row>
    <row r="20" spans="1:9">
      <c r="A20" s="148">
        <v>2</v>
      </c>
      <c r="B20" s="651" t="s">
        <v>913</v>
      </c>
      <c r="C20" s="652"/>
      <c r="D20" s="652"/>
      <c r="E20" s="652"/>
      <c r="F20" s="652"/>
      <c r="G20" s="652"/>
      <c r="H20" s="653"/>
      <c r="I20" s="8"/>
    </row>
    <row r="21" spans="1:9" ht="67.5">
      <c r="A21" s="1" t="s">
        <v>136</v>
      </c>
      <c r="B21" s="145" t="s">
        <v>63</v>
      </c>
      <c r="C21" s="9" t="s">
        <v>242</v>
      </c>
      <c r="D21" s="9" t="s">
        <v>932</v>
      </c>
      <c r="E21" s="12" t="s">
        <v>13</v>
      </c>
      <c r="F21" s="62">
        <v>18200</v>
      </c>
      <c r="G21" s="64"/>
      <c r="H21" s="64"/>
      <c r="I21" s="8"/>
    </row>
    <row r="22" spans="1:9" ht="67.5">
      <c r="A22" s="1" t="s">
        <v>137</v>
      </c>
      <c r="B22" s="145" t="s">
        <v>64</v>
      </c>
      <c r="C22" s="9" t="s">
        <v>244</v>
      </c>
      <c r="D22" s="9" t="s">
        <v>245</v>
      </c>
      <c r="E22" s="12" t="s">
        <v>13</v>
      </c>
      <c r="F22" s="62">
        <v>18200</v>
      </c>
      <c r="G22" s="64"/>
      <c r="H22" s="64"/>
      <c r="I22" s="8"/>
    </row>
    <row r="23" spans="1:9" ht="33.75">
      <c r="A23" s="1" t="s">
        <v>138</v>
      </c>
      <c r="B23" s="145" t="s">
        <v>64</v>
      </c>
      <c r="C23" s="9" t="s">
        <v>246</v>
      </c>
      <c r="D23" s="9" t="s">
        <v>247</v>
      </c>
      <c r="E23" s="12" t="s">
        <v>13</v>
      </c>
      <c r="F23" s="62">
        <v>18200</v>
      </c>
      <c r="G23" s="64"/>
      <c r="H23" s="64"/>
      <c r="I23" s="8"/>
    </row>
    <row r="24" spans="1:9">
      <c r="A24" s="638" t="s">
        <v>458</v>
      </c>
      <c r="B24" s="639"/>
      <c r="C24" s="639"/>
      <c r="D24" s="639"/>
      <c r="E24" s="639"/>
      <c r="F24" s="639"/>
      <c r="G24" s="640"/>
      <c r="H24" s="147"/>
      <c r="I24" s="8"/>
    </row>
    <row r="25" spans="1:9">
      <c r="A25" s="148">
        <v>3</v>
      </c>
      <c r="B25" s="651" t="s">
        <v>914</v>
      </c>
      <c r="C25" s="652"/>
      <c r="D25" s="652"/>
      <c r="E25" s="652"/>
      <c r="F25" s="652"/>
      <c r="G25" s="652"/>
      <c r="H25" s="653"/>
      <c r="I25" s="8"/>
    </row>
    <row r="26" spans="1:9" ht="78.75">
      <c r="A26" s="1" t="s">
        <v>71</v>
      </c>
      <c r="B26" s="145" t="s">
        <v>63</v>
      </c>
      <c r="C26" s="9" t="s">
        <v>248</v>
      </c>
      <c r="D26" s="9" t="s">
        <v>931</v>
      </c>
      <c r="E26" s="12" t="s">
        <v>13</v>
      </c>
      <c r="F26" s="62">
        <v>2954</v>
      </c>
      <c r="G26" s="64"/>
      <c r="H26" s="64"/>
      <c r="I26" s="8"/>
    </row>
    <row r="27" spans="1:9" ht="67.5">
      <c r="A27" s="1" t="s">
        <v>72</v>
      </c>
      <c r="B27" s="145" t="s">
        <v>63</v>
      </c>
      <c r="C27" s="9" t="s">
        <v>244</v>
      </c>
      <c r="D27" s="9" t="s">
        <v>249</v>
      </c>
      <c r="E27" s="12" t="s">
        <v>13</v>
      </c>
      <c r="F27" s="62">
        <v>23186</v>
      </c>
      <c r="G27" s="64"/>
      <c r="H27" s="64"/>
      <c r="I27" s="8"/>
    </row>
    <row r="28" spans="1:9" ht="33.75">
      <c r="A28" s="1" t="s">
        <v>73</v>
      </c>
      <c r="B28" s="145" t="s">
        <v>64</v>
      </c>
      <c r="C28" s="9" t="s">
        <v>250</v>
      </c>
      <c r="D28" s="9" t="s">
        <v>251</v>
      </c>
      <c r="E28" s="12" t="s">
        <v>13</v>
      </c>
      <c r="F28" s="62">
        <v>26141</v>
      </c>
      <c r="G28" s="64"/>
      <c r="H28" s="64"/>
      <c r="I28" s="8"/>
    </row>
    <row r="29" spans="1:9" ht="33.75">
      <c r="A29" s="1" t="s">
        <v>74</v>
      </c>
      <c r="B29" s="145" t="s">
        <v>64</v>
      </c>
      <c r="C29" s="9" t="s">
        <v>246</v>
      </c>
      <c r="D29" s="9" t="s">
        <v>252</v>
      </c>
      <c r="E29" s="12" t="s">
        <v>13</v>
      </c>
      <c r="F29" s="62">
        <v>26141</v>
      </c>
      <c r="G29" s="64"/>
      <c r="H29" s="64"/>
      <c r="I29" s="8"/>
    </row>
    <row r="30" spans="1:9">
      <c r="A30" s="638" t="s">
        <v>82</v>
      </c>
      <c r="B30" s="639"/>
      <c r="C30" s="639"/>
      <c r="D30" s="639"/>
      <c r="E30" s="639"/>
      <c r="F30" s="639"/>
      <c r="G30" s="640"/>
      <c r="H30" s="147"/>
      <c r="I30" s="8"/>
    </row>
    <row r="31" spans="1:9">
      <c r="A31" s="148">
        <v>4</v>
      </c>
      <c r="B31" s="651" t="s">
        <v>915</v>
      </c>
      <c r="C31" s="652"/>
      <c r="D31" s="652"/>
      <c r="E31" s="652"/>
      <c r="F31" s="652"/>
      <c r="G31" s="652"/>
      <c r="H31" s="653"/>
      <c r="I31" s="8"/>
    </row>
    <row r="32" spans="1:9" ht="33.75">
      <c r="A32" s="1" t="s">
        <v>459</v>
      </c>
      <c r="B32" s="145" t="s">
        <v>63</v>
      </c>
      <c r="C32" s="9" t="s">
        <v>253</v>
      </c>
      <c r="D32" s="9" t="s">
        <v>254</v>
      </c>
      <c r="E32" s="12" t="s">
        <v>13</v>
      </c>
      <c r="F32" s="62">
        <v>46.42</v>
      </c>
      <c r="G32" s="64"/>
      <c r="H32" s="64"/>
      <c r="I32" s="8"/>
    </row>
    <row r="33" spans="1:9" ht="45">
      <c r="A33" s="1" t="s">
        <v>400</v>
      </c>
      <c r="B33" s="145" t="s">
        <v>386</v>
      </c>
      <c r="C33" s="9" t="s">
        <v>255</v>
      </c>
      <c r="D33" s="9" t="s">
        <v>300</v>
      </c>
      <c r="E33" s="12" t="s">
        <v>32</v>
      </c>
      <c r="F33" s="62">
        <v>30</v>
      </c>
      <c r="G33" s="64"/>
      <c r="H33" s="64"/>
      <c r="I33" s="8"/>
    </row>
    <row r="34" spans="1:9" ht="56.25">
      <c r="A34" s="1" t="s">
        <v>401</v>
      </c>
      <c r="B34" s="145" t="s">
        <v>386</v>
      </c>
      <c r="C34" s="9" t="s">
        <v>255</v>
      </c>
      <c r="D34" s="9" t="s">
        <v>302</v>
      </c>
      <c r="E34" s="12" t="s">
        <v>32</v>
      </c>
      <c r="F34" s="62">
        <v>39</v>
      </c>
      <c r="G34" s="64"/>
      <c r="H34" s="64"/>
      <c r="I34" s="8"/>
    </row>
    <row r="35" spans="1:9" ht="56.25">
      <c r="A35" s="1" t="s">
        <v>103</v>
      </c>
      <c r="B35" s="145" t="s">
        <v>386</v>
      </c>
      <c r="C35" s="9" t="s">
        <v>256</v>
      </c>
      <c r="D35" s="9" t="s">
        <v>301</v>
      </c>
      <c r="E35" s="12" t="s">
        <v>32</v>
      </c>
      <c r="F35" s="62">
        <v>11.5</v>
      </c>
      <c r="G35" s="64"/>
      <c r="H35" s="64"/>
      <c r="I35" s="8"/>
    </row>
    <row r="36" spans="1:9" ht="45">
      <c r="A36" s="1" t="s">
        <v>104</v>
      </c>
      <c r="B36" s="145" t="s">
        <v>386</v>
      </c>
      <c r="C36" s="9" t="s">
        <v>256</v>
      </c>
      <c r="D36" s="9" t="s">
        <v>303</v>
      </c>
      <c r="E36" s="12" t="s">
        <v>32</v>
      </c>
      <c r="F36" s="62">
        <v>11.5</v>
      </c>
      <c r="G36" s="64"/>
      <c r="H36" s="64"/>
      <c r="I36" s="8"/>
    </row>
    <row r="37" spans="1:9" ht="33.75">
      <c r="A37" s="1" t="s">
        <v>460</v>
      </c>
      <c r="B37" s="145" t="s">
        <v>79</v>
      </c>
      <c r="C37" s="9" t="s">
        <v>304</v>
      </c>
      <c r="D37" s="9" t="s">
        <v>305</v>
      </c>
      <c r="E37" s="12" t="s">
        <v>17</v>
      </c>
      <c r="F37" s="62">
        <v>382</v>
      </c>
      <c r="G37" s="64"/>
      <c r="H37" s="64"/>
      <c r="I37" s="8"/>
    </row>
    <row r="38" spans="1:9" ht="33.75">
      <c r="A38" s="1" t="s">
        <v>461</v>
      </c>
      <c r="B38" s="145" t="s">
        <v>387</v>
      </c>
      <c r="C38" s="9" t="s">
        <v>257</v>
      </c>
      <c r="D38" s="9" t="s">
        <v>258</v>
      </c>
      <c r="E38" s="12" t="s">
        <v>17</v>
      </c>
      <c r="F38" s="62">
        <v>65.739999999999995</v>
      </c>
      <c r="G38" s="64"/>
      <c r="H38" s="64"/>
      <c r="I38" s="8"/>
    </row>
    <row r="39" spans="1:9" ht="33.75">
      <c r="A39" s="1" t="s">
        <v>462</v>
      </c>
      <c r="B39" s="145" t="s">
        <v>79</v>
      </c>
      <c r="C39" s="9" t="s">
        <v>259</v>
      </c>
      <c r="D39" s="9" t="s">
        <v>260</v>
      </c>
      <c r="E39" s="12" t="s">
        <v>17</v>
      </c>
      <c r="F39" s="62">
        <v>94.97</v>
      </c>
      <c r="G39" s="64"/>
      <c r="H39" s="64"/>
      <c r="I39" s="8"/>
    </row>
    <row r="40" spans="1:9">
      <c r="A40" s="638" t="s">
        <v>463</v>
      </c>
      <c r="B40" s="639"/>
      <c r="C40" s="639"/>
      <c r="D40" s="639"/>
      <c r="E40" s="639"/>
      <c r="F40" s="639"/>
      <c r="G40" s="640"/>
      <c r="H40" s="147"/>
      <c r="I40" s="8"/>
    </row>
    <row r="41" spans="1:9">
      <c r="A41" s="148">
        <v>5</v>
      </c>
      <c r="B41" s="651" t="s">
        <v>916</v>
      </c>
      <c r="C41" s="652"/>
      <c r="D41" s="652"/>
      <c r="E41" s="652"/>
      <c r="F41" s="652"/>
      <c r="G41" s="652"/>
      <c r="H41" s="653"/>
      <c r="I41" s="8"/>
    </row>
    <row r="42" spans="1:9" ht="45">
      <c r="A42" s="1" t="s">
        <v>107</v>
      </c>
      <c r="B42" s="145" t="s">
        <v>65</v>
      </c>
      <c r="C42" s="9" t="s">
        <v>263</v>
      </c>
      <c r="D42" s="9" t="s">
        <v>264</v>
      </c>
      <c r="E42" s="12" t="s">
        <v>17</v>
      </c>
      <c r="F42" s="62">
        <v>27186</v>
      </c>
      <c r="G42" s="64"/>
      <c r="H42" s="64"/>
      <c r="I42" s="8"/>
    </row>
    <row r="43" spans="1:9" ht="56.25">
      <c r="A43" s="1" t="s">
        <v>108</v>
      </c>
      <c r="B43" s="145" t="s">
        <v>75</v>
      </c>
      <c r="C43" s="9" t="s">
        <v>265</v>
      </c>
      <c r="D43" s="9" t="s">
        <v>266</v>
      </c>
      <c r="E43" s="12" t="s">
        <v>17</v>
      </c>
      <c r="F43" s="62">
        <v>27186</v>
      </c>
      <c r="G43" s="64"/>
      <c r="H43" s="64"/>
      <c r="I43" s="8"/>
    </row>
    <row r="44" spans="1:9" ht="45">
      <c r="A44" s="1" t="s">
        <v>109</v>
      </c>
      <c r="B44" s="145" t="s">
        <v>76</v>
      </c>
      <c r="C44" s="9" t="s">
        <v>267</v>
      </c>
      <c r="D44" s="9" t="s">
        <v>306</v>
      </c>
      <c r="E44" s="12" t="s">
        <v>17</v>
      </c>
      <c r="F44" s="62">
        <v>27186</v>
      </c>
      <c r="G44" s="64"/>
      <c r="H44" s="64"/>
      <c r="I44" s="8"/>
    </row>
    <row r="45" spans="1:9" ht="22.5">
      <c r="A45" s="1" t="s">
        <v>98</v>
      </c>
      <c r="B45" s="145" t="s">
        <v>77</v>
      </c>
      <c r="C45" s="9" t="s">
        <v>268</v>
      </c>
      <c r="D45" s="9" t="s">
        <v>269</v>
      </c>
      <c r="E45" s="12" t="s">
        <v>17</v>
      </c>
      <c r="F45" s="62">
        <v>23855</v>
      </c>
      <c r="G45" s="64"/>
      <c r="H45" s="64"/>
      <c r="I45" s="8"/>
    </row>
    <row r="46" spans="1:9" ht="33.75">
      <c r="A46" s="1" t="s">
        <v>464</v>
      </c>
      <c r="B46" s="145" t="s">
        <v>77</v>
      </c>
      <c r="C46" s="9" t="s">
        <v>270</v>
      </c>
      <c r="D46" s="9" t="s">
        <v>271</v>
      </c>
      <c r="E46" s="12" t="s">
        <v>17</v>
      </c>
      <c r="F46" s="62">
        <v>23855</v>
      </c>
      <c r="G46" s="64"/>
      <c r="H46" s="64"/>
      <c r="I46" s="8"/>
    </row>
    <row r="47" spans="1:9" ht="56.25">
      <c r="A47" s="1" t="s">
        <v>465</v>
      </c>
      <c r="B47" s="145" t="s">
        <v>388</v>
      </c>
      <c r="C47" s="9" t="s">
        <v>272</v>
      </c>
      <c r="D47" s="9" t="s">
        <v>307</v>
      </c>
      <c r="E47" s="12" t="s">
        <v>17</v>
      </c>
      <c r="F47" s="62">
        <v>23855</v>
      </c>
      <c r="G47" s="64"/>
      <c r="H47" s="64"/>
      <c r="I47" s="8"/>
    </row>
    <row r="48" spans="1:9">
      <c r="A48" s="638" t="s">
        <v>466</v>
      </c>
      <c r="B48" s="639"/>
      <c r="C48" s="639"/>
      <c r="D48" s="639"/>
      <c r="E48" s="639"/>
      <c r="F48" s="639"/>
      <c r="G48" s="640"/>
      <c r="H48" s="147"/>
      <c r="I48" s="8"/>
    </row>
    <row r="49" spans="1:9">
      <c r="A49" s="148">
        <v>6</v>
      </c>
      <c r="B49" s="651" t="s">
        <v>917</v>
      </c>
      <c r="C49" s="652"/>
      <c r="D49" s="652"/>
      <c r="E49" s="652"/>
      <c r="F49" s="652"/>
      <c r="G49" s="652"/>
      <c r="H49" s="653"/>
      <c r="I49" s="8"/>
    </row>
    <row r="50" spans="1:9" ht="22.5">
      <c r="A50" s="1" t="s">
        <v>111</v>
      </c>
      <c r="B50" s="145" t="s">
        <v>77</v>
      </c>
      <c r="C50" s="9" t="s">
        <v>270</v>
      </c>
      <c r="D50" s="9" t="s">
        <v>273</v>
      </c>
      <c r="E50" s="12" t="s">
        <v>17</v>
      </c>
      <c r="F50" s="62">
        <v>23322</v>
      </c>
      <c r="G50" s="64"/>
      <c r="H50" s="64"/>
      <c r="I50" s="8"/>
    </row>
    <row r="51" spans="1:9" ht="56.25">
      <c r="A51" s="1" t="s">
        <v>112</v>
      </c>
      <c r="B51" s="145" t="s">
        <v>78</v>
      </c>
      <c r="C51" s="9" t="s">
        <v>274</v>
      </c>
      <c r="D51" s="9" t="s">
        <v>308</v>
      </c>
      <c r="E51" s="12" t="s">
        <v>17</v>
      </c>
      <c r="F51" s="62">
        <v>23322</v>
      </c>
      <c r="G51" s="64"/>
      <c r="H51" s="64"/>
      <c r="I51" s="8"/>
    </row>
    <row r="52" spans="1:9">
      <c r="A52" s="638" t="s">
        <v>467</v>
      </c>
      <c r="B52" s="639"/>
      <c r="C52" s="639"/>
      <c r="D52" s="639"/>
      <c r="E52" s="639"/>
      <c r="F52" s="639"/>
      <c r="G52" s="640"/>
      <c r="H52" s="147"/>
      <c r="I52" s="8"/>
    </row>
    <row r="53" spans="1:9">
      <c r="A53" s="148">
        <v>7</v>
      </c>
      <c r="B53" s="651" t="s">
        <v>918</v>
      </c>
      <c r="C53" s="652"/>
      <c r="D53" s="652"/>
      <c r="E53" s="652"/>
      <c r="F53" s="652"/>
      <c r="G53" s="652"/>
      <c r="H53" s="653"/>
      <c r="I53" s="8"/>
    </row>
    <row r="54" spans="1:9" ht="22.5">
      <c r="A54" s="1" t="s">
        <v>406</v>
      </c>
      <c r="B54" s="145" t="s">
        <v>389</v>
      </c>
      <c r="C54" s="9" t="s">
        <v>275</v>
      </c>
      <c r="D54" s="9" t="s">
        <v>276</v>
      </c>
      <c r="E54" s="12" t="s">
        <v>13</v>
      </c>
      <c r="F54" s="62">
        <v>2.27</v>
      </c>
      <c r="G54" s="64"/>
      <c r="H54" s="64"/>
      <c r="I54" s="8"/>
    </row>
    <row r="55" spans="1:9" ht="22.5">
      <c r="A55" s="1" t="s">
        <v>407</v>
      </c>
      <c r="B55" s="145" t="s">
        <v>390</v>
      </c>
      <c r="C55" s="9" t="s">
        <v>277</v>
      </c>
      <c r="D55" s="9" t="s">
        <v>278</v>
      </c>
      <c r="E55" s="12" t="s">
        <v>32</v>
      </c>
      <c r="F55" s="62">
        <v>63</v>
      </c>
      <c r="G55" s="64"/>
      <c r="H55" s="64"/>
      <c r="I55" s="8"/>
    </row>
    <row r="56" spans="1:9" ht="33.75">
      <c r="A56" s="1" t="s">
        <v>113</v>
      </c>
      <c r="B56" s="145" t="s">
        <v>79</v>
      </c>
      <c r="C56" s="9" t="s">
        <v>259</v>
      </c>
      <c r="D56" s="9" t="s">
        <v>260</v>
      </c>
      <c r="E56" s="12" t="s">
        <v>17</v>
      </c>
      <c r="F56" s="62">
        <v>44.64</v>
      </c>
      <c r="G56" s="64"/>
      <c r="H56" s="64"/>
      <c r="I56" s="8"/>
    </row>
    <row r="57" spans="1:9" ht="56.25">
      <c r="A57" s="1" t="s">
        <v>114</v>
      </c>
      <c r="B57" s="145" t="s">
        <v>75</v>
      </c>
      <c r="C57" s="9" t="s">
        <v>279</v>
      </c>
      <c r="D57" s="9" t="s">
        <v>280</v>
      </c>
      <c r="E57" s="12" t="s">
        <v>17</v>
      </c>
      <c r="F57" s="62">
        <v>393</v>
      </c>
      <c r="G57" s="64"/>
      <c r="H57" s="64"/>
      <c r="I57" s="8"/>
    </row>
    <row r="58" spans="1:9" ht="33.75">
      <c r="A58" s="1" t="s">
        <v>115</v>
      </c>
      <c r="B58" s="145" t="s">
        <v>76</v>
      </c>
      <c r="C58" s="9" t="s">
        <v>261</v>
      </c>
      <c r="D58" s="9" t="s">
        <v>262</v>
      </c>
      <c r="E58" s="12" t="s">
        <v>17</v>
      </c>
      <c r="F58" s="62">
        <v>393</v>
      </c>
      <c r="G58" s="64"/>
      <c r="H58" s="64"/>
      <c r="I58" s="8"/>
    </row>
    <row r="59" spans="1:9" ht="22.5">
      <c r="A59" s="1" t="s">
        <v>116</v>
      </c>
      <c r="B59" s="145" t="s">
        <v>77</v>
      </c>
      <c r="C59" s="9" t="s">
        <v>270</v>
      </c>
      <c r="D59" s="9" t="s">
        <v>282</v>
      </c>
      <c r="E59" s="12" t="s">
        <v>17</v>
      </c>
      <c r="F59" s="62">
        <v>368</v>
      </c>
      <c r="G59" s="64"/>
      <c r="H59" s="64"/>
      <c r="I59" s="8"/>
    </row>
    <row r="60" spans="1:9" ht="56.25">
      <c r="A60" s="1" t="s">
        <v>117</v>
      </c>
      <c r="B60" s="145" t="s">
        <v>78</v>
      </c>
      <c r="C60" s="9" t="s">
        <v>274</v>
      </c>
      <c r="D60" s="9" t="s">
        <v>283</v>
      </c>
      <c r="E60" s="12" t="s">
        <v>17</v>
      </c>
      <c r="F60" s="62">
        <v>368</v>
      </c>
      <c r="G60" s="64"/>
      <c r="H60" s="64"/>
      <c r="I60" s="8"/>
    </row>
    <row r="61" spans="1:9" ht="56.25">
      <c r="A61" s="1" t="s">
        <v>118</v>
      </c>
      <c r="B61" s="145" t="s">
        <v>391</v>
      </c>
      <c r="C61" s="9" t="s">
        <v>281</v>
      </c>
      <c r="D61" s="9" t="s">
        <v>284</v>
      </c>
      <c r="E61" s="12" t="s">
        <v>17</v>
      </c>
      <c r="F61" s="62">
        <v>68.900000000000006</v>
      </c>
      <c r="G61" s="64"/>
      <c r="H61" s="64"/>
      <c r="I61" s="8"/>
    </row>
    <row r="62" spans="1:9">
      <c r="A62" s="638" t="s">
        <v>86</v>
      </c>
      <c r="B62" s="639"/>
      <c r="C62" s="639"/>
      <c r="D62" s="639"/>
      <c r="E62" s="639"/>
      <c r="F62" s="639"/>
      <c r="G62" s="640"/>
      <c r="H62" s="147"/>
      <c r="I62" s="8"/>
    </row>
    <row r="63" spans="1:9">
      <c r="A63" s="148">
        <v>8</v>
      </c>
      <c r="B63" s="651" t="s">
        <v>919</v>
      </c>
      <c r="C63" s="652"/>
      <c r="D63" s="652"/>
      <c r="E63" s="652"/>
      <c r="F63" s="652"/>
      <c r="G63" s="652"/>
      <c r="H63" s="653"/>
      <c r="I63" s="8"/>
    </row>
    <row r="64" spans="1:9" ht="22.5">
      <c r="A64" s="1" t="s">
        <v>408</v>
      </c>
      <c r="B64" s="145" t="s">
        <v>389</v>
      </c>
      <c r="C64" s="9" t="s">
        <v>275</v>
      </c>
      <c r="D64" s="9" t="s">
        <v>276</v>
      </c>
      <c r="E64" s="12" t="s">
        <v>13</v>
      </c>
      <c r="F64" s="62">
        <v>6.3</v>
      </c>
      <c r="G64" s="64"/>
      <c r="H64" s="64"/>
      <c r="I64" s="8"/>
    </row>
    <row r="65" spans="1:9" ht="22.5">
      <c r="A65" s="1" t="s">
        <v>409</v>
      </c>
      <c r="B65" s="145" t="s">
        <v>390</v>
      </c>
      <c r="C65" s="9" t="s">
        <v>277</v>
      </c>
      <c r="D65" s="9" t="s">
        <v>278</v>
      </c>
      <c r="E65" s="12" t="s">
        <v>32</v>
      </c>
      <c r="F65" s="62">
        <v>175</v>
      </c>
      <c r="G65" s="64"/>
      <c r="H65" s="64"/>
      <c r="I65" s="8"/>
    </row>
    <row r="66" spans="1:9" ht="33.75">
      <c r="A66" s="1" t="s">
        <v>119</v>
      </c>
      <c r="B66" s="145" t="s">
        <v>79</v>
      </c>
      <c r="C66" s="9" t="s">
        <v>259</v>
      </c>
      <c r="D66" s="9" t="s">
        <v>260</v>
      </c>
      <c r="E66" s="12" t="s">
        <v>17</v>
      </c>
      <c r="F66" s="62">
        <v>89.28</v>
      </c>
      <c r="G66" s="64"/>
      <c r="H66" s="64"/>
      <c r="I66" s="8"/>
    </row>
    <row r="67" spans="1:9" ht="56.25">
      <c r="A67" s="1" t="s">
        <v>120</v>
      </c>
      <c r="B67" s="145" t="s">
        <v>75</v>
      </c>
      <c r="C67" s="9" t="s">
        <v>279</v>
      </c>
      <c r="D67" s="9" t="s">
        <v>280</v>
      </c>
      <c r="E67" s="12" t="s">
        <v>17</v>
      </c>
      <c r="F67" s="62">
        <v>1281</v>
      </c>
      <c r="G67" s="64"/>
      <c r="H67" s="64"/>
      <c r="I67" s="8"/>
    </row>
    <row r="68" spans="1:9" ht="45">
      <c r="A68" s="1" t="s">
        <v>121</v>
      </c>
      <c r="B68" s="145" t="s">
        <v>76</v>
      </c>
      <c r="C68" s="9" t="s">
        <v>267</v>
      </c>
      <c r="D68" s="9" t="s">
        <v>285</v>
      </c>
      <c r="E68" s="12" t="s">
        <v>17</v>
      </c>
      <c r="F68" s="62">
        <v>1281</v>
      </c>
      <c r="G68" s="64"/>
      <c r="H68" s="64"/>
      <c r="I68" s="8"/>
    </row>
    <row r="69" spans="1:9" ht="22.5">
      <c r="A69" s="1" t="s">
        <v>468</v>
      </c>
      <c r="B69" s="145" t="s">
        <v>77</v>
      </c>
      <c r="C69" s="9" t="s">
        <v>270</v>
      </c>
      <c r="D69" s="9" t="s">
        <v>282</v>
      </c>
      <c r="E69" s="12" t="s">
        <v>17</v>
      </c>
      <c r="F69" s="62">
        <v>1236</v>
      </c>
      <c r="G69" s="64"/>
      <c r="H69" s="64"/>
      <c r="I69" s="8"/>
    </row>
    <row r="70" spans="1:9" ht="56.25">
      <c r="A70" s="1" t="s">
        <v>469</v>
      </c>
      <c r="B70" s="145" t="s">
        <v>392</v>
      </c>
      <c r="C70" s="9" t="s">
        <v>286</v>
      </c>
      <c r="D70" s="9" t="s">
        <v>287</v>
      </c>
      <c r="E70" s="12" t="s">
        <v>17</v>
      </c>
      <c r="F70" s="62">
        <v>1236</v>
      </c>
      <c r="G70" s="64"/>
      <c r="H70" s="64"/>
      <c r="I70" s="8"/>
    </row>
    <row r="71" spans="1:9" ht="22.5">
      <c r="A71" s="1" t="s">
        <v>470</v>
      </c>
      <c r="B71" s="145" t="s">
        <v>77</v>
      </c>
      <c r="C71" s="9" t="s">
        <v>270</v>
      </c>
      <c r="D71" s="9" t="s">
        <v>288</v>
      </c>
      <c r="E71" s="12" t="s">
        <v>17</v>
      </c>
      <c r="F71" s="62">
        <v>1215</v>
      </c>
      <c r="G71" s="64"/>
      <c r="H71" s="64"/>
      <c r="I71" s="8"/>
    </row>
    <row r="72" spans="1:9" ht="56.25">
      <c r="A72" s="1" t="s">
        <v>471</v>
      </c>
      <c r="B72" s="145" t="s">
        <v>78</v>
      </c>
      <c r="C72" s="9" t="s">
        <v>274</v>
      </c>
      <c r="D72" s="9" t="s">
        <v>283</v>
      </c>
      <c r="E72" s="12" t="s">
        <v>17</v>
      </c>
      <c r="F72" s="62">
        <v>1215</v>
      </c>
      <c r="G72" s="64"/>
      <c r="H72" s="64"/>
      <c r="I72" s="8"/>
    </row>
    <row r="73" spans="1:9" ht="56.25">
      <c r="A73" s="1" t="s">
        <v>472</v>
      </c>
      <c r="B73" s="145" t="s">
        <v>391</v>
      </c>
      <c r="C73" s="9" t="s">
        <v>281</v>
      </c>
      <c r="D73" s="9" t="s">
        <v>284</v>
      </c>
      <c r="E73" s="12" t="s">
        <v>17</v>
      </c>
      <c r="F73" s="62">
        <v>201</v>
      </c>
      <c r="G73" s="64"/>
      <c r="H73" s="64"/>
      <c r="I73" s="8"/>
    </row>
    <row r="74" spans="1:9">
      <c r="A74" s="638" t="s">
        <v>473</v>
      </c>
      <c r="B74" s="639"/>
      <c r="C74" s="639"/>
      <c r="D74" s="639"/>
      <c r="E74" s="639"/>
      <c r="F74" s="639"/>
      <c r="G74" s="640"/>
      <c r="H74" s="147"/>
      <c r="I74" s="8"/>
    </row>
    <row r="75" spans="1:9">
      <c r="A75" s="148">
        <v>9</v>
      </c>
      <c r="B75" s="651" t="s">
        <v>920</v>
      </c>
      <c r="C75" s="652"/>
      <c r="D75" s="652"/>
      <c r="E75" s="652"/>
      <c r="F75" s="652"/>
      <c r="G75" s="652"/>
      <c r="H75" s="653"/>
      <c r="I75" s="8"/>
    </row>
    <row r="76" spans="1:9" ht="45">
      <c r="A76" s="12">
        <v>51</v>
      </c>
      <c r="B76" s="145" t="s">
        <v>391</v>
      </c>
      <c r="C76" s="9" t="s">
        <v>289</v>
      </c>
      <c r="D76" s="9" t="s">
        <v>290</v>
      </c>
      <c r="E76" s="12" t="s">
        <v>17</v>
      </c>
      <c r="F76" s="62">
        <v>7354</v>
      </c>
      <c r="G76" s="64"/>
      <c r="H76" s="64"/>
      <c r="I76" s="8"/>
    </row>
    <row r="77" spans="1:9" ht="56.25">
      <c r="A77" s="12">
        <v>52</v>
      </c>
      <c r="B77" s="145" t="s">
        <v>94</v>
      </c>
      <c r="C77" s="9" t="s">
        <v>291</v>
      </c>
      <c r="D77" s="9" t="s">
        <v>292</v>
      </c>
      <c r="E77" s="12" t="s">
        <v>17</v>
      </c>
      <c r="F77" s="62">
        <v>40543</v>
      </c>
      <c r="G77" s="64"/>
      <c r="H77" s="64"/>
      <c r="I77" s="8"/>
    </row>
    <row r="78" spans="1:9" ht="12" thickBot="1">
      <c r="A78" s="638" t="s">
        <v>474</v>
      </c>
      <c r="B78" s="639"/>
      <c r="C78" s="639"/>
      <c r="D78" s="639"/>
      <c r="E78" s="639"/>
      <c r="F78" s="639"/>
      <c r="G78" s="640"/>
      <c r="H78" s="147"/>
      <c r="I78" s="8"/>
    </row>
    <row r="79" spans="1:9" ht="12" thickBot="1">
      <c r="A79" s="648" t="s">
        <v>90</v>
      </c>
      <c r="B79" s="649"/>
      <c r="C79" s="649"/>
      <c r="D79" s="650"/>
      <c r="E79" s="654"/>
      <c r="F79" s="655"/>
      <c r="G79" s="655"/>
      <c r="H79" s="656"/>
      <c r="I79" s="8"/>
    </row>
    <row r="80" spans="1:9" ht="12" thickBot="1">
      <c r="A80" s="648" t="s">
        <v>894</v>
      </c>
      <c r="B80" s="649"/>
      <c r="C80" s="649"/>
      <c r="D80" s="650"/>
      <c r="E80" s="654"/>
      <c r="F80" s="655"/>
      <c r="G80" s="655"/>
      <c r="H80" s="656"/>
      <c r="I80" s="8"/>
    </row>
    <row r="81" spans="1:9" ht="12" thickBot="1">
      <c r="A81" s="648" t="s">
        <v>91</v>
      </c>
      <c r="B81" s="649"/>
      <c r="C81" s="649"/>
      <c r="D81" s="650"/>
      <c r="E81" s="654"/>
      <c r="F81" s="655"/>
      <c r="G81" s="655"/>
      <c r="H81" s="656"/>
      <c r="I81" s="8"/>
    </row>
    <row r="82" spans="1:9">
      <c r="A82" s="149"/>
      <c r="B82" s="149"/>
      <c r="C82" s="149"/>
      <c r="D82" s="149"/>
      <c r="E82" s="125"/>
      <c r="F82" s="150"/>
      <c r="G82" s="29"/>
      <c r="H82" s="29"/>
    </row>
    <row r="83" spans="1:9">
      <c r="A83" s="4"/>
      <c r="B83" s="4"/>
      <c r="C83" s="4"/>
      <c r="D83" s="4"/>
      <c r="E83" s="17"/>
      <c r="F83" s="4"/>
      <c r="G83" s="32"/>
    </row>
    <row r="84" spans="1:9">
      <c r="A84" s="4" t="s">
        <v>927</v>
      </c>
      <c r="B84" s="4"/>
      <c r="C84" s="647" t="s">
        <v>141</v>
      </c>
      <c r="D84" s="647"/>
      <c r="E84" s="647"/>
      <c r="F84" s="647"/>
      <c r="G84" s="647"/>
    </row>
    <row r="85" spans="1:9">
      <c r="A85" s="4"/>
      <c r="B85" s="4"/>
      <c r="C85" s="647"/>
      <c r="D85" s="647"/>
      <c r="E85" s="647"/>
      <c r="F85" s="647"/>
      <c r="G85" s="647"/>
    </row>
    <row r="86" spans="1:9">
      <c r="A86" s="4"/>
      <c r="B86" s="4"/>
      <c r="C86" s="23"/>
      <c r="D86" s="23"/>
      <c r="E86" s="57"/>
      <c r="F86" s="23"/>
      <c r="G86" s="33"/>
    </row>
    <row r="87" spans="1:9">
      <c r="A87" s="4" t="s">
        <v>415</v>
      </c>
      <c r="B87" s="4"/>
      <c r="C87" s="4"/>
      <c r="E87" s="17"/>
      <c r="F87" s="4"/>
      <c r="G87" s="32"/>
    </row>
    <row r="88" spans="1:9">
      <c r="A88" s="4"/>
      <c r="B88" s="4"/>
      <c r="C88" s="4"/>
      <c r="E88" s="4" t="s">
        <v>143</v>
      </c>
      <c r="F88" s="4"/>
      <c r="G88" s="32"/>
    </row>
    <row r="89" spans="1:9">
      <c r="A89" s="4"/>
      <c r="B89" s="4"/>
      <c r="C89" s="4"/>
      <c r="E89" s="4" t="s">
        <v>144</v>
      </c>
      <c r="F89" s="4"/>
      <c r="G89" s="32"/>
    </row>
    <row r="90" spans="1:9">
      <c r="A90" s="3"/>
      <c r="B90" s="3"/>
      <c r="C90" s="3"/>
      <c r="D90" s="3"/>
      <c r="E90" s="4" t="s">
        <v>92</v>
      </c>
      <c r="F90" s="3"/>
      <c r="G90" s="55"/>
    </row>
  </sheetData>
  <mergeCells count="30">
    <mergeCell ref="E79:H79"/>
    <mergeCell ref="E80:H80"/>
    <mergeCell ref="E81:H81"/>
    <mergeCell ref="A1:G1"/>
    <mergeCell ref="A3:G3"/>
    <mergeCell ref="A6:F6"/>
    <mergeCell ref="B9:H9"/>
    <mergeCell ref="A19:G19"/>
    <mergeCell ref="B20:H20"/>
    <mergeCell ref="A24:G24"/>
    <mergeCell ref="B25:H25"/>
    <mergeCell ref="A30:G30"/>
    <mergeCell ref="A40:G40"/>
    <mergeCell ref="A48:G48"/>
    <mergeCell ref="C85:G85"/>
    <mergeCell ref="A4:H4"/>
    <mergeCell ref="A79:D79"/>
    <mergeCell ref="A80:D80"/>
    <mergeCell ref="A81:D81"/>
    <mergeCell ref="C84:G84"/>
    <mergeCell ref="A62:G62"/>
    <mergeCell ref="B53:H53"/>
    <mergeCell ref="A74:G74"/>
    <mergeCell ref="B63:H63"/>
    <mergeCell ref="A78:G78"/>
    <mergeCell ref="B75:H75"/>
    <mergeCell ref="B31:H31"/>
    <mergeCell ref="B41:H41"/>
    <mergeCell ref="A52:G52"/>
    <mergeCell ref="B49:H49"/>
  </mergeCells>
  <pageMargins left="0.9055118110236221" right="0.31496062992125984" top="0.35433070866141736" bottom="0.55118110236220474" header="0.31496062992125984" footer="0.31496062992125984"/>
  <pageSetup paperSize="9" scale="9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2"/>
  <sheetViews>
    <sheetView zoomScale="115" zoomScaleNormal="115" workbookViewId="0">
      <selection activeCell="B7" sqref="B7"/>
    </sheetView>
  </sheetViews>
  <sheetFormatPr defaultRowHeight="11.25"/>
  <cols>
    <col min="1" max="1" width="3.85546875" style="7" customWidth="1"/>
    <col min="2" max="2" width="9.85546875" style="7" customWidth="1"/>
    <col min="3" max="3" width="9.28515625" style="7" customWidth="1"/>
    <col min="4" max="4" width="33" style="7" customWidth="1"/>
    <col min="5" max="5" width="5.28515625" style="14" customWidth="1"/>
    <col min="6" max="6" width="9.140625" style="2"/>
    <col min="7" max="7" width="9.85546875" style="27" customWidth="1"/>
    <col min="8" max="8" width="11.140625" style="27" customWidth="1"/>
    <col min="9" max="16384" width="9.140625" style="7"/>
  </cols>
  <sheetData>
    <row r="1" spans="1:8" ht="12">
      <c r="A1" s="642" t="s">
        <v>893</v>
      </c>
      <c r="B1" s="642"/>
      <c r="C1" s="642"/>
      <c r="D1" s="642"/>
      <c r="E1" s="642"/>
      <c r="F1" s="642"/>
      <c r="G1" s="642"/>
      <c r="H1" s="63"/>
    </row>
    <row r="2" spans="1:8" ht="12">
      <c r="A2" s="21"/>
      <c r="B2" s="20"/>
      <c r="C2" s="19"/>
      <c r="D2" s="21"/>
      <c r="E2" s="26"/>
      <c r="F2" s="26"/>
      <c r="G2" s="24"/>
      <c r="H2" s="63"/>
    </row>
    <row r="3" spans="1:8" ht="12">
      <c r="A3" s="643" t="s">
        <v>396</v>
      </c>
      <c r="B3" s="643"/>
      <c r="C3" s="643"/>
      <c r="D3" s="643"/>
      <c r="E3" s="643"/>
      <c r="F3" s="643"/>
      <c r="G3" s="643"/>
      <c r="H3" s="63"/>
    </row>
    <row r="4" spans="1:8" ht="69.75" customHeight="1">
      <c r="A4" s="644" t="s">
        <v>928</v>
      </c>
      <c r="B4" s="645"/>
      <c r="C4" s="645"/>
      <c r="D4" s="645"/>
      <c r="E4" s="645"/>
      <c r="F4" s="645"/>
      <c r="G4" s="645"/>
      <c r="H4" s="645"/>
    </row>
    <row r="5" spans="1:8" ht="15.75">
      <c r="A5" s="5"/>
      <c r="B5" s="68"/>
      <c r="C5" s="22"/>
      <c r="D5" s="13"/>
      <c r="E5" s="66"/>
      <c r="F5" s="67"/>
      <c r="G5" s="24"/>
      <c r="H5" s="63"/>
    </row>
    <row r="6" spans="1:8" ht="12">
      <c r="A6" s="646" t="s">
        <v>475</v>
      </c>
      <c r="B6" s="646"/>
      <c r="C6" s="646"/>
      <c r="D6" s="646"/>
      <c r="E6" s="646"/>
      <c r="F6" s="646"/>
      <c r="G6" s="24"/>
      <c r="H6" s="63"/>
    </row>
    <row r="7" spans="1:8">
      <c r="A7" s="10"/>
      <c r="B7" s="630" t="s">
        <v>933</v>
      </c>
      <c r="C7" s="8"/>
      <c r="D7" s="11"/>
      <c r="E7" s="10"/>
      <c r="F7" s="61"/>
      <c r="G7" s="63"/>
      <c r="H7" s="63"/>
    </row>
    <row r="8" spans="1:8" ht="45">
      <c r="A8" s="127" t="s">
        <v>2</v>
      </c>
      <c r="B8" s="127" t="s">
        <v>61</v>
      </c>
      <c r="C8" s="127" t="s">
        <v>926</v>
      </c>
      <c r="D8" s="127" t="s">
        <v>126</v>
      </c>
      <c r="E8" s="128" t="s">
        <v>397</v>
      </c>
      <c r="F8" s="144" t="s">
        <v>177</v>
      </c>
      <c r="G8" s="131" t="s">
        <v>398</v>
      </c>
      <c r="H8" s="131" t="s">
        <v>80</v>
      </c>
    </row>
    <row r="9" spans="1:8">
      <c r="A9" s="148">
        <v>1</v>
      </c>
      <c r="B9" s="651" t="s">
        <v>921</v>
      </c>
      <c r="C9" s="652"/>
      <c r="D9" s="652"/>
      <c r="E9" s="652"/>
      <c r="F9" s="652"/>
      <c r="G9" s="652"/>
      <c r="H9" s="653"/>
    </row>
    <row r="10" spans="1:8" ht="22.5">
      <c r="A10" s="1" t="s">
        <v>127</v>
      </c>
      <c r="B10" s="145" t="s">
        <v>315</v>
      </c>
      <c r="C10" s="9" t="s">
        <v>146</v>
      </c>
      <c r="D10" s="9" t="s">
        <v>3</v>
      </c>
      <c r="E10" s="12" t="s">
        <v>4</v>
      </c>
      <c r="F10" s="146">
        <v>3.371</v>
      </c>
      <c r="G10" s="64"/>
      <c r="H10" s="64"/>
    </row>
    <row r="11" spans="1:8" ht="33.75">
      <c r="A11" s="1" t="s">
        <v>128</v>
      </c>
      <c r="B11" s="145" t="s">
        <v>62</v>
      </c>
      <c r="C11" s="9" t="s">
        <v>241</v>
      </c>
      <c r="D11" s="9" t="s">
        <v>299</v>
      </c>
      <c r="E11" s="12" t="s">
        <v>17</v>
      </c>
      <c r="F11" s="62">
        <v>21440</v>
      </c>
      <c r="G11" s="64"/>
      <c r="H11" s="64"/>
    </row>
    <row r="12" spans="1:8">
      <c r="A12" s="638" t="s">
        <v>81</v>
      </c>
      <c r="B12" s="639"/>
      <c r="C12" s="639"/>
      <c r="D12" s="639"/>
      <c r="E12" s="639"/>
      <c r="F12" s="639"/>
      <c r="G12" s="640"/>
      <c r="H12" s="147"/>
    </row>
    <row r="13" spans="1:8">
      <c r="A13" s="148">
        <v>2</v>
      </c>
      <c r="B13" s="651" t="s">
        <v>922</v>
      </c>
      <c r="C13" s="652"/>
      <c r="D13" s="652"/>
      <c r="E13" s="652"/>
      <c r="F13" s="652"/>
      <c r="G13" s="652"/>
      <c r="H13" s="653"/>
    </row>
    <row r="14" spans="1:8" ht="70.5" customHeight="1">
      <c r="A14" s="1" t="s">
        <v>418</v>
      </c>
      <c r="B14" s="145" t="s">
        <v>63</v>
      </c>
      <c r="C14" s="9" t="s">
        <v>248</v>
      </c>
      <c r="D14" s="9" t="s">
        <v>931</v>
      </c>
      <c r="E14" s="12" t="s">
        <v>13</v>
      </c>
      <c r="F14" s="62">
        <v>2486</v>
      </c>
      <c r="G14" s="64"/>
      <c r="H14" s="64"/>
    </row>
    <row r="15" spans="1:8" ht="56.25">
      <c r="A15" s="1" t="s">
        <v>419</v>
      </c>
      <c r="B15" s="145" t="s">
        <v>63</v>
      </c>
      <c r="C15" s="9" t="s">
        <v>242</v>
      </c>
      <c r="D15" s="9" t="s">
        <v>243</v>
      </c>
      <c r="E15" s="12" t="s">
        <v>13</v>
      </c>
      <c r="F15" s="62">
        <v>1750</v>
      </c>
      <c r="G15" s="64"/>
      <c r="H15" s="64"/>
    </row>
    <row r="16" spans="1:8" ht="33.75">
      <c r="A16" s="1" t="s">
        <v>420</v>
      </c>
      <c r="B16" s="145" t="s">
        <v>64</v>
      </c>
      <c r="C16" s="9" t="s">
        <v>250</v>
      </c>
      <c r="D16" s="9" t="s">
        <v>251</v>
      </c>
      <c r="E16" s="12" t="s">
        <v>13</v>
      </c>
      <c r="F16" s="62">
        <v>2486</v>
      </c>
      <c r="G16" s="64"/>
      <c r="H16" s="64"/>
    </row>
    <row r="17" spans="1:8" ht="22.5">
      <c r="A17" s="1" t="s">
        <v>421</v>
      </c>
      <c r="B17" s="145" t="s">
        <v>64</v>
      </c>
      <c r="C17" s="9" t="s">
        <v>246</v>
      </c>
      <c r="D17" s="9" t="s">
        <v>247</v>
      </c>
      <c r="E17" s="12" t="s">
        <v>13</v>
      </c>
      <c r="F17" s="62">
        <v>2486</v>
      </c>
      <c r="G17" s="64"/>
      <c r="H17" s="64"/>
    </row>
    <row r="18" spans="1:8" ht="22.5">
      <c r="A18" s="1" t="s">
        <v>134</v>
      </c>
      <c r="B18" s="145" t="s">
        <v>393</v>
      </c>
      <c r="C18" s="9" t="s">
        <v>309</v>
      </c>
      <c r="D18" s="9" t="s">
        <v>310</v>
      </c>
      <c r="E18" s="12" t="s">
        <v>17</v>
      </c>
      <c r="F18" s="62">
        <v>33112</v>
      </c>
      <c r="G18" s="64"/>
      <c r="H18" s="64"/>
    </row>
    <row r="19" spans="1:8">
      <c r="A19" s="638" t="s">
        <v>82</v>
      </c>
      <c r="B19" s="639"/>
      <c r="C19" s="639"/>
      <c r="D19" s="639"/>
      <c r="E19" s="639"/>
      <c r="F19" s="639"/>
      <c r="G19" s="640"/>
      <c r="H19" s="147"/>
    </row>
    <row r="20" spans="1:8">
      <c r="A20" s="148">
        <v>3</v>
      </c>
      <c r="B20" s="651" t="s">
        <v>916</v>
      </c>
      <c r="C20" s="652"/>
      <c r="D20" s="652"/>
      <c r="E20" s="652"/>
      <c r="F20" s="652"/>
      <c r="G20" s="652"/>
      <c r="H20" s="653"/>
    </row>
    <row r="21" spans="1:8" ht="33.75">
      <c r="A21" s="1" t="s">
        <v>66</v>
      </c>
      <c r="B21" s="145" t="s">
        <v>65</v>
      </c>
      <c r="C21" s="9" t="s">
        <v>263</v>
      </c>
      <c r="D21" s="9" t="s">
        <v>264</v>
      </c>
      <c r="E21" s="12" t="s">
        <v>17</v>
      </c>
      <c r="F21" s="62">
        <v>17888</v>
      </c>
      <c r="G21" s="64"/>
      <c r="H21" s="64"/>
    </row>
    <row r="22" spans="1:8" ht="22.5">
      <c r="A22" s="1" t="s">
        <v>67</v>
      </c>
      <c r="B22" s="145" t="s">
        <v>394</v>
      </c>
      <c r="C22" s="9" t="s">
        <v>311</v>
      </c>
      <c r="D22" s="9" t="s">
        <v>312</v>
      </c>
      <c r="E22" s="12" t="s">
        <v>17</v>
      </c>
      <c r="F22" s="62">
        <v>7221</v>
      </c>
      <c r="G22" s="64"/>
      <c r="H22" s="64"/>
    </row>
    <row r="23" spans="1:8" ht="33.75">
      <c r="A23" s="1" t="s">
        <v>68</v>
      </c>
      <c r="B23" s="145" t="s">
        <v>395</v>
      </c>
      <c r="C23" s="9" t="s">
        <v>267</v>
      </c>
      <c r="D23" s="9" t="s">
        <v>313</v>
      </c>
      <c r="E23" s="12" t="s">
        <v>17</v>
      </c>
      <c r="F23" s="62">
        <v>17888</v>
      </c>
      <c r="G23" s="64"/>
      <c r="H23" s="64"/>
    </row>
    <row r="24" spans="1:8">
      <c r="A24" s="638" t="s">
        <v>466</v>
      </c>
      <c r="B24" s="639"/>
      <c r="C24" s="639"/>
      <c r="D24" s="639"/>
      <c r="E24" s="639"/>
      <c r="F24" s="639"/>
      <c r="G24" s="640"/>
      <c r="H24" s="147"/>
    </row>
    <row r="25" spans="1:8">
      <c r="A25" s="148">
        <v>4</v>
      </c>
      <c r="B25" s="651" t="s">
        <v>923</v>
      </c>
      <c r="C25" s="652"/>
      <c r="D25" s="652"/>
      <c r="E25" s="652"/>
      <c r="F25" s="652"/>
      <c r="G25" s="652"/>
      <c r="H25" s="653"/>
    </row>
    <row r="26" spans="1:8" ht="33.75">
      <c r="A26" s="1" t="s">
        <v>477</v>
      </c>
      <c r="B26" s="145" t="s">
        <v>391</v>
      </c>
      <c r="C26" s="9" t="s">
        <v>281</v>
      </c>
      <c r="D26" s="9" t="s">
        <v>314</v>
      </c>
      <c r="E26" s="12" t="s">
        <v>17</v>
      </c>
      <c r="F26" s="62">
        <v>15858</v>
      </c>
      <c r="G26" s="64"/>
      <c r="H26" s="64"/>
    </row>
    <row r="27" spans="1:8">
      <c r="A27" s="638" t="s">
        <v>476</v>
      </c>
      <c r="B27" s="639"/>
      <c r="C27" s="639"/>
      <c r="D27" s="639"/>
      <c r="E27" s="639"/>
      <c r="F27" s="639"/>
      <c r="G27" s="640"/>
      <c r="H27" s="147"/>
    </row>
    <row r="28" spans="1:8">
      <c r="A28" s="148">
        <v>5</v>
      </c>
      <c r="B28" s="651" t="s">
        <v>924</v>
      </c>
      <c r="C28" s="652"/>
      <c r="D28" s="652"/>
      <c r="E28" s="652"/>
      <c r="F28" s="652"/>
      <c r="G28" s="652"/>
      <c r="H28" s="653"/>
    </row>
    <row r="29" spans="1:8" ht="45">
      <c r="A29" s="1" t="s">
        <v>478</v>
      </c>
      <c r="B29" s="145" t="s">
        <v>395</v>
      </c>
      <c r="C29" s="9" t="s">
        <v>289</v>
      </c>
      <c r="D29" s="9" t="s">
        <v>290</v>
      </c>
      <c r="E29" s="12" t="s">
        <v>17</v>
      </c>
      <c r="F29" s="62">
        <v>4757</v>
      </c>
      <c r="G29" s="64"/>
      <c r="H29" s="64"/>
    </row>
    <row r="30" spans="1:8" ht="12" thickBot="1">
      <c r="A30" s="638" t="s">
        <v>474</v>
      </c>
      <c r="B30" s="639"/>
      <c r="C30" s="639"/>
      <c r="D30" s="639"/>
      <c r="E30" s="639"/>
      <c r="F30" s="639"/>
      <c r="G30" s="640"/>
      <c r="H30" s="147"/>
    </row>
    <row r="31" spans="1:8" ht="12" thickBot="1">
      <c r="A31" s="648" t="s">
        <v>90</v>
      </c>
      <c r="B31" s="649"/>
      <c r="C31" s="649"/>
      <c r="D31" s="650"/>
      <c r="E31" s="654"/>
      <c r="F31" s="655"/>
      <c r="G31" s="655"/>
      <c r="H31" s="656"/>
    </row>
    <row r="32" spans="1:8" ht="12" thickBot="1">
      <c r="A32" s="648" t="s">
        <v>894</v>
      </c>
      <c r="B32" s="649"/>
      <c r="C32" s="649"/>
      <c r="D32" s="650"/>
      <c r="E32" s="654"/>
      <c r="F32" s="655"/>
      <c r="G32" s="655"/>
      <c r="H32" s="656"/>
    </row>
    <row r="33" spans="1:8" ht="12" thickBot="1">
      <c r="A33" s="648" t="s">
        <v>91</v>
      </c>
      <c r="B33" s="649"/>
      <c r="C33" s="649"/>
      <c r="D33" s="650"/>
      <c r="E33" s="654"/>
      <c r="F33" s="655"/>
      <c r="G33" s="655"/>
      <c r="H33" s="656"/>
    </row>
    <row r="35" spans="1:8">
      <c r="A35" s="4"/>
      <c r="B35" s="4"/>
      <c r="C35" s="4"/>
      <c r="D35" s="4"/>
      <c r="E35" s="17"/>
      <c r="F35" s="4"/>
      <c r="G35" s="32"/>
    </row>
    <row r="36" spans="1:8">
      <c r="A36" s="4" t="s">
        <v>927</v>
      </c>
      <c r="B36" s="4"/>
      <c r="C36" s="647" t="s">
        <v>141</v>
      </c>
      <c r="D36" s="647"/>
      <c r="E36" s="647"/>
      <c r="F36" s="647"/>
      <c r="G36" s="647"/>
    </row>
    <row r="37" spans="1:8">
      <c r="A37" s="4"/>
      <c r="B37" s="4"/>
      <c r="C37" s="647"/>
      <c r="D37" s="647"/>
      <c r="E37" s="647"/>
      <c r="F37" s="647"/>
      <c r="G37" s="647"/>
    </row>
    <row r="38" spans="1:8">
      <c r="A38" s="4"/>
      <c r="B38" s="4"/>
      <c r="C38" s="23"/>
      <c r="D38" s="23"/>
      <c r="E38" s="57"/>
      <c r="F38" s="23"/>
      <c r="G38" s="33"/>
    </row>
    <row r="39" spans="1:8">
      <c r="A39" s="4" t="s">
        <v>415</v>
      </c>
      <c r="B39" s="4"/>
      <c r="C39" s="4"/>
      <c r="E39" s="17"/>
      <c r="F39" s="4"/>
      <c r="G39" s="32"/>
    </row>
    <row r="40" spans="1:8">
      <c r="A40" s="4"/>
      <c r="B40" s="4"/>
      <c r="C40" s="4"/>
      <c r="E40" s="4" t="s">
        <v>143</v>
      </c>
      <c r="F40" s="4"/>
      <c r="G40" s="32"/>
    </row>
    <row r="41" spans="1:8">
      <c r="A41" s="4"/>
      <c r="B41" s="4"/>
      <c r="C41" s="4"/>
      <c r="E41" s="4" t="s">
        <v>144</v>
      </c>
      <c r="F41" s="4"/>
      <c r="G41" s="32"/>
    </row>
    <row r="42" spans="1:8">
      <c r="A42" s="3"/>
      <c r="B42" s="3"/>
      <c r="C42" s="3"/>
      <c r="D42" s="3"/>
      <c r="E42" s="4" t="s">
        <v>92</v>
      </c>
      <c r="F42" s="3"/>
      <c r="G42" s="55"/>
    </row>
  </sheetData>
  <mergeCells count="22">
    <mergeCell ref="A12:G12"/>
    <mergeCell ref="B13:H13"/>
    <mergeCell ref="A19:G19"/>
    <mergeCell ref="B20:H20"/>
    <mergeCell ref="A24:G24"/>
    <mergeCell ref="A1:G1"/>
    <mergeCell ref="A3:G3"/>
    <mergeCell ref="A6:F6"/>
    <mergeCell ref="A4:H4"/>
    <mergeCell ref="B9:H9"/>
    <mergeCell ref="C36:G36"/>
    <mergeCell ref="C37:G37"/>
    <mergeCell ref="B25:H25"/>
    <mergeCell ref="B28:H28"/>
    <mergeCell ref="A31:D31"/>
    <mergeCell ref="A32:D32"/>
    <mergeCell ref="A33:D33"/>
    <mergeCell ref="E31:H31"/>
    <mergeCell ref="E32:H32"/>
    <mergeCell ref="E33:H33"/>
    <mergeCell ref="A30:G30"/>
    <mergeCell ref="A27:G27"/>
  </mergeCells>
  <pageMargins left="0.9055118110236221" right="0.31496062992125984" top="0.35433070866141736" bottom="0.5511811023622047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98"/>
  <sheetViews>
    <sheetView zoomScale="115" zoomScaleNormal="115" workbookViewId="0">
      <selection activeCell="B7" sqref="B7"/>
    </sheetView>
  </sheetViews>
  <sheetFormatPr defaultRowHeight="11.25"/>
  <cols>
    <col min="1" max="1" width="4.85546875" style="34" customWidth="1"/>
    <col min="2" max="2" width="9.28515625" style="34" customWidth="1"/>
    <col min="3" max="3" width="11.42578125" style="34" customWidth="1"/>
    <col min="4" max="4" width="30" style="34" customWidth="1"/>
    <col min="5" max="5" width="5.7109375" style="34" customWidth="1"/>
    <col min="6" max="6" width="9.28515625" style="34" customWidth="1"/>
    <col min="7" max="7" width="9.28515625" style="105" customWidth="1"/>
    <col min="8" max="8" width="10.7109375" style="105" customWidth="1"/>
    <col min="9" max="9" width="11.7109375" style="34" customWidth="1"/>
    <col min="10" max="16384" width="9.140625" style="34"/>
  </cols>
  <sheetData>
    <row r="1" spans="1:9" ht="12">
      <c r="A1" s="642" t="s">
        <v>892</v>
      </c>
      <c r="B1" s="642"/>
      <c r="C1" s="642"/>
      <c r="D1" s="642"/>
      <c r="E1" s="642"/>
      <c r="F1" s="642"/>
      <c r="G1" s="642"/>
      <c r="H1" s="642"/>
    </row>
    <row r="2" spans="1:9" ht="12">
      <c r="A2" s="21"/>
      <c r="B2" s="18"/>
      <c r="C2" s="97"/>
      <c r="D2" s="21"/>
      <c r="E2" s="21"/>
      <c r="F2" s="21"/>
      <c r="G2" s="99"/>
      <c r="H2" s="100"/>
    </row>
    <row r="3" spans="1:9" ht="12">
      <c r="A3" s="643" t="s">
        <v>396</v>
      </c>
      <c r="B3" s="643"/>
      <c r="C3" s="643"/>
      <c r="D3" s="643"/>
      <c r="E3" s="643"/>
      <c r="F3" s="643"/>
      <c r="G3" s="643"/>
      <c r="H3" s="643"/>
    </row>
    <row r="4" spans="1:9" ht="72" customHeight="1">
      <c r="A4" s="644" t="s">
        <v>928</v>
      </c>
      <c r="B4" s="645"/>
      <c r="C4" s="645"/>
      <c r="D4" s="645"/>
      <c r="E4" s="645"/>
      <c r="F4" s="645"/>
      <c r="G4" s="645"/>
      <c r="H4" s="645"/>
    </row>
    <row r="5" spans="1:9" ht="15.75">
      <c r="A5" s="5"/>
      <c r="B5" s="37"/>
      <c r="C5" s="38"/>
      <c r="D5" s="13"/>
      <c r="E5" s="6"/>
      <c r="F5" s="13"/>
      <c r="G5" s="101"/>
      <c r="H5" s="102"/>
    </row>
    <row r="6" spans="1:9" ht="12">
      <c r="A6" s="646" t="s">
        <v>897</v>
      </c>
      <c r="B6" s="646"/>
      <c r="C6" s="646"/>
      <c r="D6" s="646"/>
      <c r="E6" s="646"/>
      <c r="F6" s="646"/>
      <c r="G6" s="103"/>
      <c r="H6" s="100"/>
    </row>
    <row r="7" spans="1:9" ht="12" thickBot="1">
      <c r="A7" s="69"/>
      <c r="B7" s="630" t="s">
        <v>933</v>
      </c>
      <c r="C7" s="69"/>
      <c r="D7" s="69"/>
      <c r="E7" s="69"/>
      <c r="F7" s="69"/>
      <c r="G7" s="104"/>
      <c r="H7" s="104"/>
    </row>
    <row r="8" spans="1:9" s="35" customFormat="1">
      <c r="A8" s="151"/>
      <c r="B8" s="152"/>
      <c r="C8" s="153" t="s">
        <v>479</v>
      </c>
      <c r="D8" s="154"/>
      <c r="E8" s="662" t="s">
        <v>93</v>
      </c>
      <c r="F8" s="662"/>
      <c r="G8" s="155" t="s">
        <v>174</v>
      </c>
      <c r="H8" s="663" t="s">
        <v>145</v>
      </c>
    </row>
    <row r="9" spans="1:9" s="35" customFormat="1" ht="22.5">
      <c r="A9" s="156" t="s">
        <v>2</v>
      </c>
      <c r="B9" s="157" t="s">
        <v>480</v>
      </c>
      <c r="C9" s="158" t="s">
        <v>565</v>
      </c>
      <c r="D9" s="159" t="s">
        <v>175</v>
      </c>
      <c r="E9" s="160" t="s">
        <v>176</v>
      </c>
      <c r="F9" s="161" t="s">
        <v>177</v>
      </c>
      <c r="G9" s="162" t="s">
        <v>178</v>
      </c>
      <c r="H9" s="664"/>
    </row>
    <row r="10" spans="1:9" ht="12" thickBot="1">
      <c r="A10" s="163">
        <v>1</v>
      </c>
      <c r="B10" s="164">
        <v>2</v>
      </c>
      <c r="C10" s="165">
        <v>3</v>
      </c>
      <c r="D10" s="166">
        <v>4</v>
      </c>
      <c r="E10" s="166">
        <v>5</v>
      </c>
      <c r="F10" s="167">
        <v>6</v>
      </c>
      <c r="G10" s="167">
        <v>7</v>
      </c>
      <c r="H10" s="168">
        <v>8</v>
      </c>
    </row>
    <row r="11" spans="1:9" ht="12" thickBot="1">
      <c r="A11" s="169">
        <v>1</v>
      </c>
      <c r="B11" s="170"/>
      <c r="C11" s="170" t="s">
        <v>481</v>
      </c>
      <c r="D11" s="657" t="s">
        <v>482</v>
      </c>
      <c r="E11" s="658"/>
      <c r="F11" s="658"/>
      <c r="G11" s="658"/>
      <c r="H11" s="171"/>
      <c r="I11" s="70"/>
    </row>
    <row r="12" spans="1:9">
      <c r="A12" s="172" t="s">
        <v>127</v>
      </c>
      <c r="B12" s="173"/>
      <c r="C12" s="174" t="s">
        <v>481</v>
      </c>
      <c r="D12" s="98" t="s">
        <v>483</v>
      </c>
      <c r="E12" s="175" t="s">
        <v>484</v>
      </c>
      <c r="F12" s="175">
        <v>1</v>
      </c>
      <c r="G12" s="176"/>
      <c r="H12" s="177"/>
      <c r="I12" s="70"/>
    </row>
    <row r="13" spans="1:9" ht="22.5">
      <c r="A13" s="172" t="s">
        <v>128</v>
      </c>
      <c r="B13" s="178"/>
      <c r="C13" s="179" t="s">
        <v>481</v>
      </c>
      <c r="D13" s="180" t="s">
        <v>485</v>
      </c>
      <c r="E13" s="181" t="s">
        <v>484</v>
      </c>
      <c r="F13" s="181">
        <v>1</v>
      </c>
      <c r="G13" s="182"/>
      <c r="H13" s="183"/>
      <c r="I13" s="70"/>
    </row>
    <row r="14" spans="1:9" ht="22.5">
      <c r="A14" s="172" t="s">
        <v>129</v>
      </c>
      <c r="B14" s="178"/>
      <c r="C14" s="179" t="s">
        <v>481</v>
      </c>
      <c r="D14" s="180" t="s">
        <v>486</v>
      </c>
      <c r="E14" s="181" t="s">
        <v>484</v>
      </c>
      <c r="F14" s="181">
        <v>1</v>
      </c>
      <c r="G14" s="182"/>
      <c r="H14" s="183"/>
      <c r="I14" s="70"/>
    </row>
    <row r="15" spans="1:9" ht="22.5">
      <c r="A15" s="172" t="s">
        <v>130</v>
      </c>
      <c r="B15" s="178"/>
      <c r="C15" s="179" t="s">
        <v>481</v>
      </c>
      <c r="D15" s="180" t="s">
        <v>487</v>
      </c>
      <c r="E15" s="181" t="s">
        <v>484</v>
      </c>
      <c r="F15" s="181">
        <v>1</v>
      </c>
      <c r="G15" s="182"/>
      <c r="H15" s="183"/>
      <c r="I15" s="70"/>
    </row>
    <row r="16" spans="1:9" ht="22.5">
      <c r="A16" s="172" t="s">
        <v>131</v>
      </c>
      <c r="B16" s="178"/>
      <c r="C16" s="179" t="s">
        <v>481</v>
      </c>
      <c r="D16" s="180" t="s">
        <v>488</v>
      </c>
      <c r="E16" s="181" t="s">
        <v>484</v>
      </c>
      <c r="F16" s="181">
        <v>1</v>
      </c>
      <c r="G16" s="182"/>
      <c r="H16" s="183"/>
      <c r="I16" s="70"/>
    </row>
    <row r="17" spans="1:9" ht="45.75" thickBot="1">
      <c r="A17" s="172" t="s">
        <v>132</v>
      </c>
      <c r="B17" s="184"/>
      <c r="C17" s="185" t="s">
        <v>481</v>
      </c>
      <c r="D17" s="186" t="s">
        <v>489</v>
      </c>
      <c r="E17" s="187" t="s">
        <v>484</v>
      </c>
      <c r="F17" s="187">
        <v>1</v>
      </c>
      <c r="G17" s="188"/>
      <c r="H17" s="189"/>
      <c r="I17" s="71"/>
    </row>
    <row r="18" spans="1:9" ht="12" thickBot="1">
      <c r="A18" s="190">
        <v>2</v>
      </c>
      <c r="B18" s="191"/>
      <c r="C18" s="192" t="s">
        <v>320</v>
      </c>
      <c r="D18" s="659" t="s">
        <v>490</v>
      </c>
      <c r="E18" s="660"/>
      <c r="F18" s="660"/>
      <c r="G18" s="661"/>
      <c r="H18" s="171"/>
      <c r="I18" s="72"/>
    </row>
    <row r="19" spans="1:9" ht="22.5">
      <c r="A19" s="666" t="s">
        <v>134</v>
      </c>
      <c r="B19" s="193" t="s">
        <v>491</v>
      </c>
      <c r="C19" s="194" t="s">
        <v>492</v>
      </c>
      <c r="D19" s="195" t="s">
        <v>493</v>
      </c>
      <c r="E19" s="196" t="s">
        <v>179</v>
      </c>
      <c r="F19" s="197" t="s">
        <v>179</v>
      </c>
      <c r="G19" s="198" t="s">
        <v>179</v>
      </c>
      <c r="H19" s="199" t="s">
        <v>179</v>
      </c>
      <c r="I19" s="73"/>
    </row>
    <row r="20" spans="1:9" ht="22.5">
      <c r="A20" s="667"/>
      <c r="B20" s="200"/>
      <c r="C20" s="200"/>
      <c r="D20" s="201" t="s">
        <v>494</v>
      </c>
      <c r="E20" s="202" t="s">
        <v>4</v>
      </c>
      <c r="F20" s="203">
        <v>0.05</v>
      </c>
      <c r="G20" s="204"/>
      <c r="H20" s="205"/>
      <c r="I20" s="72"/>
    </row>
    <row r="21" spans="1:9" ht="12.75" customHeight="1">
      <c r="A21" s="668" t="s">
        <v>135</v>
      </c>
      <c r="B21" s="206" t="s">
        <v>495</v>
      </c>
      <c r="C21" s="207" t="s">
        <v>496</v>
      </c>
      <c r="D21" s="208" t="s">
        <v>208</v>
      </c>
      <c r="E21" s="209" t="s">
        <v>179</v>
      </c>
      <c r="F21" s="210" t="s">
        <v>179</v>
      </c>
      <c r="G21" s="211" t="s">
        <v>179</v>
      </c>
      <c r="H21" s="212" t="s">
        <v>179</v>
      </c>
      <c r="I21" s="74"/>
    </row>
    <row r="22" spans="1:9" ht="34.5" thickBot="1">
      <c r="A22" s="669"/>
      <c r="B22" s="213"/>
      <c r="C22" s="214"/>
      <c r="D22" s="215" t="s">
        <v>209</v>
      </c>
      <c r="E22" s="216" t="s">
        <v>559</v>
      </c>
      <c r="F22" s="217">
        <f>50*26</f>
        <v>1300</v>
      </c>
      <c r="G22" s="218"/>
      <c r="H22" s="219"/>
      <c r="I22" s="71"/>
    </row>
    <row r="23" spans="1:9" ht="13.5" customHeight="1" thickBot="1">
      <c r="A23" s="190">
        <v>3</v>
      </c>
      <c r="B23" s="191"/>
      <c r="C23" s="192" t="s">
        <v>326</v>
      </c>
      <c r="D23" s="659" t="s">
        <v>497</v>
      </c>
      <c r="E23" s="660"/>
      <c r="F23" s="660"/>
      <c r="G23" s="661"/>
      <c r="H23" s="171"/>
      <c r="I23" s="72"/>
    </row>
    <row r="24" spans="1:9" ht="22.5">
      <c r="A24" s="668" t="s">
        <v>67</v>
      </c>
      <c r="B24" s="193" t="s">
        <v>498</v>
      </c>
      <c r="C24" s="194" t="s">
        <v>327</v>
      </c>
      <c r="D24" s="220" t="s">
        <v>499</v>
      </c>
      <c r="E24" s="196" t="s">
        <v>179</v>
      </c>
      <c r="F24" s="197" t="s">
        <v>179</v>
      </c>
      <c r="G24" s="221" t="s">
        <v>179</v>
      </c>
      <c r="H24" s="199" t="s">
        <v>179</v>
      </c>
      <c r="I24" s="73"/>
    </row>
    <row r="25" spans="1:9" ht="22.5">
      <c r="A25" s="670"/>
      <c r="B25" s="200"/>
      <c r="C25" s="200"/>
      <c r="D25" s="201" t="s">
        <v>500</v>
      </c>
      <c r="E25" s="222" t="s">
        <v>560</v>
      </c>
      <c r="F25" s="223">
        <v>75</v>
      </c>
      <c r="G25" s="224"/>
      <c r="H25" s="205"/>
      <c r="I25" s="72"/>
    </row>
    <row r="26" spans="1:9">
      <c r="A26" s="668" t="s">
        <v>68</v>
      </c>
      <c r="B26" s="225" t="s">
        <v>498</v>
      </c>
      <c r="C26" s="207" t="s">
        <v>333</v>
      </c>
      <c r="D26" s="226" t="s">
        <v>501</v>
      </c>
      <c r="E26" s="209" t="s">
        <v>179</v>
      </c>
      <c r="F26" s="227" t="s">
        <v>179</v>
      </c>
      <c r="G26" s="228" t="s">
        <v>179</v>
      </c>
      <c r="H26" s="212" t="s">
        <v>179</v>
      </c>
      <c r="I26" s="73"/>
    </row>
    <row r="27" spans="1:9" ht="34.5" thickBot="1">
      <c r="A27" s="669"/>
      <c r="B27" s="200"/>
      <c r="C27" s="200"/>
      <c r="D27" s="201" t="s">
        <v>502</v>
      </c>
      <c r="E27" s="222" t="s">
        <v>560</v>
      </c>
      <c r="F27" s="223">
        <v>697</v>
      </c>
      <c r="G27" s="224"/>
      <c r="H27" s="205"/>
      <c r="I27" s="72"/>
    </row>
    <row r="28" spans="1:9" ht="13.5" customHeight="1" thickBot="1">
      <c r="A28" s="190">
        <v>4</v>
      </c>
      <c r="B28" s="191"/>
      <c r="C28" s="192" t="s">
        <v>503</v>
      </c>
      <c r="D28" s="659" t="s">
        <v>504</v>
      </c>
      <c r="E28" s="660"/>
      <c r="F28" s="660"/>
      <c r="G28" s="661"/>
      <c r="H28" s="171"/>
      <c r="I28" s="72"/>
    </row>
    <row r="29" spans="1:9" ht="22.5">
      <c r="A29" s="667" t="s">
        <v>477</v>
      </c>
      <c r="B29" s="206" t="s">
        <v>505</v>
      </c>
      <c r="C29" s="206" t="s">
        <v>506</v>
      </c>
      <c r="D29" s="229" t="s">
        <v>210</v>
      </c>
      <c r="E29" s="196" t="s">
        <v>179</v>
      </c>
      <c r="F29" s="197" t="s">
        <v>179</v>
      </c>
      <c r="G29" s="198" t="s">
        <v>179</v>
      </c>
      <c r="H29" s="199" t="s">
        <v>179</v>
      </c>
      <c r="I29" s="75"/>
    </row>
    <row r="30" spans="1:9" ht="33.75">
      <c r="A30" s="671"/>
      <c r="B30" s="230"/>
      <c r="C30" s="230"/>
      <c r="D30" s="231" t="s">
        <v>211</v>
      </c>
      <c r="E30" s="232" t="s">
        <v>561</v>
      </c>
      <c r="F30" s="106">
        <v>425</v>
      </c>
      <c r="G30" s="233"/>
      <c r="H30" s="234"/>
      <c r="I30" s="76"/>
    </row>
    <row r="31" spans="1:9" ht="22.5">
      <c r="A31" s="671" t="s">
        <v>755</v>
      </c>
      <c r="B31" s="206" t="s">
        <v>505</v>
      </c>
      <c r="C31" s="235" t="s">
        <v>507</v>
      </c>
      <c r="D31" s="236" t="s">
        <v>508</v>
      </c>
      <c r="E31" s="237" t="s">
        <v>179</v>
      </c>
      <c r="F31" s="107" t="s">
        <v>179</v>
      </c>
      <c r="G31" s="238" t="s">
        <v>179</v>
      </c>
      <c r="H31" s="239" t="s">
        <v>179</v>
      </c>
      <c r="I31" s="75"/>
    </row>
    <row r="32" spans="1:9" ht="33.75">
      <c r="A32" s="671"/>
      <c r="B32" s="240"/>
      <c r="C32" s="240"/>
      <c r="D32" s="241" t="s">
        <v>212</v>
      </c>
      <c r="E32" s="216" t="s">
        <v>559</v>
      </c>
      <c r="F32" s="111">
        <v>425</v>
      </c>
      <c r="G32" s="242"/>
      <c r="H32" s="243"/>
      <c r="I32" s="77"/>
    </row>
    <row r="33" spans="1:9" ht="22.5">
      <c r="A33" s="671" t="s">
        <v>756</v>
      </c>
      <c r="B33" s="206" t="s">
        <v>505</v>
      </c>
      <c r="C33" s="206" t="s">
        <v>509</v>
      </c>
      <c r="D33" s="244" t="s">
        <v>510</v>
      </c>
      <c r="E33" s="245" t="s">
        <v>179</v>
      </c>
      <c r="F33" s="108" t="s">
        <v>179</v>
      </c>
      <c r="G33" s="246" t="s">
        <v>179</v>
      </c>
      <c r="H33" s="247" t="s">
        <v>179</v>
      </c>
      <c r="I33" s="75"/>
    </row>
    <row r="34" spans="1:9" ht="33.75">
      <c r="A34" s="671"/>
      <c r="B34" s="248"/>
      <c r="C34" s="248"/>
      <c r="D34" s="249" t="s">
        <v>213</v>
      </c>
      <c r="E34" s="216" t="s">
        <v>559</v>
      </c>
      <c r="F34" s="109">
        <v>425</v>
      </c>
      <c r="G34" s="250"/>
      <c r="H34" s="243"/>
      <c r="I34" s="75"/>
    </row>
    <row r="35" spans="1:9" ht="22.5">
      <c r="A35" s="251" t="s">
        <v>757</v>
      </c>
      <c r="B35" s="248"/>
      <c r="C35" s="248"/>
      <c r="D35" s="252" t="s">
        <v>214</v>
      </c>
      <c r="E35" s="232" t="s">
        <v>559</v>
      </c>
      <c r="F35" s="106">
        <v>425</v>
      </c>
      <c r="G35" s="253"/>
      <c r="H35" s="243"/>
      <c r="I35" s="76"/>
    </row>
    <row r="36" spans="1:9">
      <c r="A36" s="671" t="s">
        <v>422</v>
      </c>
      <c r="B36" s="206" t="s">
        <v>505</v>
      </c>
      <c r="C36" s="206" t="s">
        <v>511</v>
      </c>
      <c r="D36" s="254" t="s">
        <v>215</v>
      </c>
      <c r="E36" s="255" t="s">
        <v>179</v>
      </c>
      <c r="F36" s="110" t="s">
        <v>179</v>
      </c>
      <c r="G36" s="256" t="s">
        <v>179</v>
      </c>
      <c r="H36" s="257" t="s">
        <v>179</v>
      </c>
      <c r="I36" s="75"/>
    </row>
    <row r="37" spans="1:9" ht="34.5" thickBot="1">
      <c r="A37" s="668"/>
      <c r="B37" s="248"/>
      <c r="C37" s="248"/>
      <c r="D37" s="258" t="s">
        <v>512</v>
      </c>
      <c r="E37" s="216" t="s">
        <v>559</v>
      </c>
      <c r="F37" s="111">
        <v>350</v>
      </c>
      <c r="G37" s="259"/>
      <c r="H37" s="243"/>
      <c r="I37" s="72"/>
    </row>
    <row r="38" spans="1:9" ht="12" thickBot="1">
      <c r="A38" s="190">
        <v>5</v>
      </c>
      <c r="B38" s="191"/>
      <c r="C38" s="192" t="s">
        <v>513</v>
      </c>
      <c r="D38" s="659" t="s">
        <v>514</v>
      </c>
      <c r="E38" s="660" t="s">
        <v>179</v>
      </c>
      <c r="F38" s="660" t="s">
        <v>179</v>
      </c>
      <c r="G38" s="661" t="s">
        <v>179</v>
      </c>
      <c r="H38" s="171"/>
      <c r="I38" s="78"/>
    </row>
    <row r="39" spans="1:9" ht="22.5">
      <c r="A39" s="666" t="s">
        <v>758</v>
      </c>
      <c r="B39" s="206" t="s">
        <v>505</v>
      </c>
      <c r="C39" s="206" t="s">
        <v>515</v>
      </c>
      <c r="D39" s="260" t="s">
        <v>216</v>
      </c>
      <c r="E39" s="261" t="s">
        <v>179</v>
      </c>
      <c r="F39" s="262" t="s">
        <v>179</v>
      </c>
      <c r="G39" s="263" t="s">
        <v>179</v>
      </c>
      <c r="H39" s="264" t="s">
        <v>179</v>
      </c>
      <c r="I39" s="75"/>
    </row>
    <row r="40" spans="1:9" ht="23.25" thickBot="1">
      <c r="A40" s="669"/>
      <c r="B40" s="265"/>
      <c r="C40" s="265"/>
      <c r="D40" s="266" t="s">
        <v>217</v>
      </c>
      <c r="E40" s="267" t="s">
        <v>559</v>
      </c>
      <c r="F40" s="268">
        <v>350</v>
      </c>
      <c r="G40" s="269"/>
      <c r="H40" s="270"/>
      <c r="I40" s="79"/>
    </row>
    <row r="41" spans="1:9" ht="12" thickBot="1">
      <c r="A41" s="190">
        <v>6</v>
      </c>
      <c r="B41" s="191"/>
      <c r="C41" s="192" t="s">
        <v>337</v>
      </c>
      <c r="D41" s="659" t="s">
        <v>516</v>
      </c>
      <c r="E41" s="660" t="s">
        <v>179</v>
      </c>
      <c r="F41" s="660" t="s">
        <v>179</v>
      </c>
      <c r="G41" s="661" t="s">
        <v>179</v>
      </c>
      <c r="H41" s="171"/>
      <c r="I41" s="76"/>
    </row>
    <row r="42" spans="1:9">
      <c r="A42" s="672" t="s">
        <v>759</v>
      </c>
      <c r="B42" s="240" t="s">
        <v>505</v>
      </c>
      <c r="C42" s="271" t="s">
        <v>338</v>
      </c>
      <c r="D42" s="195" t="s">
        <v>517</v>
      </c>
      <c r="E42" s="237" t="s">
        <v>179</v>
      </c>
      <c r="F42" s="107" t="s">
        <v>179</v>
      </c>
      <c r="G42" s="238" t="s">
        <v>179</v>
      </c>
      <c r="H42" s="239" t="s">
        <v>179</v>
      </c>
      <c r="I42" s="70"/>
    </row>
    <row r="43" spans="1:9" ht="22.5">
      <c r="A43" s="671"/>
      <c r="B43" s="240"/>
      <c r="C43" s="240"/>
      <c r="D43" s="272" t="s">
        <v>518</v>
      </c>
      <c r="E43" s="216" t="s">
        <v>559</v>
      </c>
      <c r="F43" s="273">
        <v>540</v>
      </c>
      <c r="G43" s="242"/>
      <c r="H43" s="274"/>
      <c r="I43" s="70"/>
    </row>
    <row r="44" spans="1:9" ht="45">
      <c r="A44" s="251" t="s">
        <v>760</v>
      </c>
      <c r="B44" s="240"/>
      <c r="C44" s="240"/>
      <c r="D44" s="272" t="s">
        <v>519</v>
      </c>
      <c r="E44" s="216" t="s">
        <v>559</v>
      </c>
      <c r="F44" s="273">
        <v>110</v>
      </c>
      <c r="G44" s="275"/>
      <c r="H44" s="274"/>
      <c r="I44" s="70"/>
    </row>
    <row r="45" spans="1:9" ht="33.75">
      <c r="A45" s="251" t="s">
        <v>761</v>
      </c>
      <c r="B45" s="240"/>
      <c r="C45" s="240"/>
      <c r="D45" s="272" t="s">
        <v>218</v>
      </c>
      <c r="E45" s="216" t="s">
        <v>559</v>
      </c>
      <c r="F45" s="273">
        <v>170</v>
      </c>
      <c r="G45" s="242"/>
      <c r="H45" s="274"/>
      <c r="I45" s="70"/>
    </row>
    <row r="46" spans="1:9" ht="45">
      <c r="A46" s="251" t="s">
        <v>762</v>
      </c>
      <c r="B46" s="240"/>
      <c r="C46" s="240"/>
      <c r="D46" s="272" t="s">
        <v>520</v>
      </c>
      <c r="E46" s="216" t="s">
        <v>559</v>
      </c>
      <c r="F46" s="273">
        <v>147</v>
      </c>
      <c r="G46" s="242"/>
      <c r="H46" s="274"/>
      <c r="I46" s="70"/>
    </row>
    <row r="47" spans="1:9" ht="22.5">
      <c r="A47" s="251" t="s">
        <v>763</v>
      </c>
      <c r="B47" s="240"/>
      <c r="C47" s="240"/>
      <c r="D47" s="276" t="s">
        <v>219</v>
      </c>
      <c r="E47" s="216" t="s">
        <v>32</v>
      </c>
      <c r="F47" s="273">
        <v>11</v>
      </c>
      <c r="G47" s="242"/>
      <c r="H47" s="274"/>
      <c r="I47" s="70"/>
    </row>
    <row r="48" spans="1:9" ht="33.75">
      <c r="A48" s="251" t="s">
        <v>764</v>
      </c>
      <c r="B48" s="240"/>
      <c r="C48" s="240"/>
      <c r="D48" s="276" t="s">
        <v>521</v>
      </c>
      <c r="E48" s="216" t="s">
        <v>32</v>
      </c>
      <c r="F48" s="273">
        <v>30</v>
      </c>
      <c r="G48" s="242"/>
      <c r="H48" s="274"/>
      <c r="I48" s="76"/>
    </row>
    <row r="49" spans="1:9">
      <c r="A49" s="671" t="s">
        <v>765</v>
      </c>
      <c r="B49" s="206" t="s">
        <v>505</v>
      </c>
      <c r="C49" s="277" t="s">
        <v>522</v>
      </c>
      <c r="D49" s="208" t="s">
        <v>523</v>
      </c>
      <c r="E49" s="255" t="s">
        <v>179</v>
      </c>
      <c r="F49" s="110" t="s">
        <v>179</v>
      </c>
      <c r="G49" s="256" t="s">
        <v>179</v>
      </c>
      <c r="H49" s="257" t="s">
        <v>179</v>
      </c>
      <c r="I49" s="70"/>
    </row>
    <row r="50" spans="1:9" ht="23.25" thickBot="1">
      <c r="A50" s="668"/>
      <c r="B50" s="240"/>
      <c r="C50" s="240"/>
      <c r="D50" s="272" t="s">
        <v>524</v>
      </c>
      <c r="E50" s="216" t="s">
        <v>559</v>
      </c>
      <c r="F50" s="273">
        <v>150</v>
      </c>
      <c r="G50" s="242"/>
      <c r="H50" s="274"/>
      <c r="I50" s="79"/>
    </row>
    <row r="51" spans="1:9" ht="12" customHeight="1" thickBot="1">
      <c r="A51" s="190">
        <v>7</v>
      </c>
      <c r="B51" s="191"/>
      <c r="C51" s="192" t="s">
        <v>344</v>
      </c>
      <c r="D51" s="659" t="s">
        <v>316</v>
      </c>
      <c r="E51" s="660"/>
      <c r="F51" s="660"/>
      <c r="G51" s="665"/>
      <c r="H51" s="171"/>
      <c r="I51" s="80"/>
    </row>
    <row r="52" spans="1:9">
      <c r="A52" s="671" t="s">
        <v>766</v>
      </c>
      <c r="B52" s="278" t="s">
        <v>525</v>
      </c>
      <c r="C52" s="202" t="s">
        <v>345</v>
      </c>
      <c r="D52" s="220" t="s">
        <v>220</v>
      </c>
      <c r="E52" s="279" t="s">
        <v>179</v>
      </c>
      <c r="F52" s="280" t="s">
        <v>179</v>
      </c>
      <c r="G52" s="281" t="s">
        <v>179</v>
      </c>
      <c r="H52" s="282" t="s">
        <v>179</v>
      </c>
      <c r="I52" s="70"/>
    </row>
    <row r="53" spans="1:9" ht="68.25" thickBot="1">
      <c r="A53" s="668"/>
      <c r="B53" s="248"/>
      <c r="C53" s="248"/>
      <c r="D53" s="283" t="s">
        <v>526</v>
      </c>
      <c r="E53" s="216" t="s">
        <v>32</v>
      </c>
      <c r="F53" s="217">
        <v>64</v>
      </c>
      <c r="G53" s="275"/>
      <c r="H53" s="274"/>
      <c r="I53" s="81"/>
    </row>
    <row r="54" spans="1:9" ht="12" thickBot="1">
      <c r="A54" s="190">
        <v>8</v>
      </c>
      <c r="B54" s="191"/>
      <c r="C54" s="192" t="s">
        <v>527</v>
      </c>
      <c r="D54" s="659" t="s">
        <v>528</v>
      </c>
      <c r="E54" s="660" t="s">
        <v>179</v>
      </c>
      <c r="F54" s="660" t="s">
        <v>179</v>
      </c>
      <c r="G54" s="661" t="s">
        <v>179</v>
      </c>
      <c r="H54" s="171"/>
      <c r="I54" s="81"/>
    </row>
    <row r="55" spans="1:9" ht="22.5">
      <c r="A55" s="671" t="s">
        <v>767</v>
      </c>
      <c r="B55" s="278" t="s">
        <v>529</v>
      </c>
      <c r="C55" s="284" t="s">
        <v>530</v>
      </c>
      <c r="D55" s="285" t="s">
        <v>221</v>
      </c>
      <c r="E55" s="166" t="s">
        <v>179</v>
      </c>
      <c r="F55" s="167" t="s">
        <v>179</v>
      </c>
      <c r="G55" s="286" t="s">
        <v>179</v>
      </c>
      <c r="H55" s="287" t="s">
        <v>179</v>
      </c>
      <c r="I55" s="82"/>
    </row>
    <row r="56" spans="1:9" ht="33.75">
      <c r="A56" s="668"/>
      <c r="B56" s="288"/>
      <c r="C56" s="288"/>
      <c r="D56" s="289" t="s">
        <v>222</v>
      </c>
      <c r="E56" s="290" t="s">
        <v>560</v>
      </c>
      <c r="F56" s="291">
        <f>((11.5+6.6)*2.3)/2*35</f>
        <v>728.52499999999998</v>
      </c>
      <c r="G56" s="292"/>
      <c r="H56" s="293"/>
      <c r="I56" s="81"/>
    </row>
    <row r="57" spans="1:9" ht="22.5">
      <c r="A57" s="671" t="s">
        <v>768</v>
      </c>
      <c r="B57" s="225" t="s">
        <v>529</v>
      </c>
      <c r="C57" s="294" t="s">
        <v>531</v>
      </c>
      <c r="D57" s="295" t="s">
        <v>186</v>
      </c>
      <c r="E57" s="296" t="s">
        <v>179</v>
      </c>
      <c r="F57" s="297" t="s">
        <v>179</v>
      </c>
      <c r="G57" s="298" t="s">
        <v>179</v>
      </c>
      <c r="H57" s="299" t="s">
        <v>179</v>
      </c>
      <c r="I57" s="83"/>
    </row>
    <row r="58" spans="1:9" ht="45">
      <c r="A58" s="671"/>
      <c r="B58" s="300"/>
      <c r="C58" s="300"/>
      <c r="D58" s="301" t="s">
        <v>562</v>
      </c>
      <c r="E58" s="222" t="s">
        <v>560</v>
      </c>
      <c r="F58" s="302">
        <v>100</v>
      </c>
      <c r="G58" s="303"/>
      <c r="H58" s="304"/>
      <c r="I58" s="83"/>
    </row>
    <row r="59" spans="1:9" ht="45.75" thickBot="1">
      <c r="A59" s="251" t="s">
        <v>769</v>
      </c>
      <c r="B59" s="300"/>
      <c r="C59" s="300"/>
      <c r="D59" s="301" t="s">
        <v>563</v>
      </c>
      <c r="E59" s="222" t="s">
        <v>560</v>
      </c>
      <c r="F59" s="302">
        <v>740</v>
      </c>
      <c r="G59" s="305"/>
      <c r="H59" s="304"/>
      <c r="I59" s="84"/>
    </row>
    <row r="60" spans="1:9" ht="12" thickBot="1">
      <c r="A60" s="190">
        <v>9</v>
      </c>
      <c r="B60" s="191"/>
      <c r="C60" s="192" t="s">
        <v>532</v>
      </c>
      <c r="D60" s="659" t="s">
        <v>533</v>
      </c>
      <c r="E60" s="660" t="s">
        <v>179</v>
      </c>
      <c r="F60" s="660" t="s">
        <v>179</v>
      </c>
      <c r="G60" s="661" t="s">
        <v>179</v>
      </c>
      <c r="H60" s="171"/>
      <c r="I60" s="84"/>
    </row>
    <row r="61" spans="1:9" ht="11.25" customHeight="1">
      <c r="A61" s="666" t="s">
        <v>770</v>
      </c>
      <c r="B61" s="306" t="s">
        <v>529</v>
      </c>
      <c r="C61" s="284" t="s">
        <v>534</v>
      </c>
      <c r="D61" s="307" t="s">
        <v>535</v>
      </c>
      <c r="E61" s="308" t="s">
        <v>179</v>
      </c>
      <c r="F61" s="309" t="s">
        <v>179</v>
      </c>
      <c r="G61" s="310" t="s">
        <v>179</v>
      </c>
      <c r="H61" s="311" t="s">
        <v>179</v>
      </c>
      <c r="I61" s="84"/>
    </row>
    <row r="62" spans="1:9" ht="22.5">
      <c r="A62" s="670"/>
      <c r="B62" s="312"/>
      <c r="C62" s="284"/>
      <c r="D62" s="313" t="s">
        <v>536</v>
      </c>
      <c r="E62" s="314"/>
      <c r="F62" s="109"/>
      <c r="G62" s="310"/>
      <c r="H62" s="311"/>
      <c r="I62" s="74"/>
    </row>
    <row r="63" spans="1:9">
      <c r="A63" s="667"/>
      <c r="B63" s="248"/>
      <c r="C63" s="315"/>
      <c r="D63" s="316" t="s">
        <v>537</v>
      </c>
      <c r="E63" s="216" t="s">
        <v>352</v>
      </c>
      <c r="F63" s="111">
        <f>18*15.63</f>
        <v>281</v>
      </c>
      <c r="G63" s="317"/>
      <c r="H63" s="219"/>
      <c r="I63" s="74"/>
    </row>
    <row r="64" spans="1:9" ht="22.5">
      <c r="A64" s="251" t="s">
        <v>771</v>
      </c>
      <c r="B64" s="248"/>
      <c r="C64" s="315"/>
      <c r="D64" s="316" t="s">
        <v>538</v>
      </c>
      <c r="E64" s="216" t="s">
        <v>352</v>
      </c>
      <c r="F64" s="111">
        <f>32*13.2</f>
        <v>422</v>
      </c>
      <c r="G64" s="317"/>
      <c r="H64" s="219"/>
      <c r="I64" s="85"/>
    </row>
    <row r="65" spans="1:9" ht="23.25" thickBot="1">
      <c r="A65" s="251" t="s">
        <v>772</v>
      </c>
      <c r="B65" s="318"/>
      <c r="C65" s="319"/>
      <c r="D65" s="320" t="s">
        <v>539</v>
      </c>
      <c r="E65" s="321" t="s">
        <v>6</v>
      </c>
      <c r="F65" s="322">
        <v>128</v>
      </c>
      <c r="G65" s="323"/>
      <c r="H65" s="324"/>
      <c r="I65" s="81"/>
    </row>
    <row r="66" spans="1:9" ht="12" thickBot="1">
      <c r="A66" s="190">
        <v>10</v>
      </c>
      <c r="B66" s="191"/>
      <c r="C66" s="192" t="s">
        <v>355</v>
      </c>
      <c r="D66" s="659" t="s">
        <v>540</v>
      </c>
      <c r="E66" s="660" t="s">
        <v>179</v>
      </c>
      <c r="F66" s="660" t="s">
        <v>179</v>
      </c>
      <c r="G66" s="661" t="s">
        <v>179</v>
      </c>
      <c r="H66" s="171"/>
      <c r="I66" s="81"/>
    </row>
    <row r="67" spans="1:9">
      <c r="A67" s="672" t="s">
        <v>778</v>
      </c>
      <c r="B67" s="278" t="s">
        <v>529</v>
      </c>
      <c r="C67" s="284" t="s">
        <v>541</v>
      </c>
      <c r="D67" s="325" t="s">
        <v>188</v>
      </c>
      <c r="E67" s="166" t="s">
        <v>179</v>
      </c>
      <c r="F67" s="167" t="s">
        <v>179</v>
      </c>
      <c r="G67" s="286" t="s">
        <v>179</v>
      </c>
      <c r="H67" s="287" t="s">
        <v>179</v>
      </c>
      <c r="I67" s="82"/>
    </row>
    <row r="68" spans="1:9" ht="33.75">
      <c r="A68" s="671"/>
      <c r="B68" s="326"/>
      <c r="C68" s="326"/>
      <c r="D68" s="327" t="s">
        <v>542</v>
      </c>
      <c r="E68" s="328" t="s">
        <v>560</v>
      </c>
      <c r="F68" s="329">
        <f>18*0.2</f>
        <v>3.6</v>
      </c>
      <c r="G68" s="330"/>
      <c r="H68" s="293"/>
      <c r="I68" s="81"/>
    </row>
    <row r="69" spans="1:9" ht="22.5">
      <c r="A69" s="667" t="s">
        <v>773</v>
      </c>
      <c r="B69" s="225" t="s">
        <v>529</v>
      </c>
      <c r="C69" s="294" t="s">
        <v>543</v>
      </c>
      <c r="D69" s="331" t="s">
        <v>223</v>
      </c>
      <c r="E69" s="296" t="s">
        <v>179</v>
      </c>
      <c r="F69" s="297" t="s">
        <v>179</v>
      </c>
      <c r="G69" s="298" t="s">
        <v>179</v>
      </c>
      <c r="H69" s="299" t="s">
        <v>179</v>
      </c>
      <c r="I69" s="82"/>
    </row>
    <row r="70" spans="1:9" ht="34.5" thickBot="1">
      <c r="A70" s="671"/>
      <c r="B70" s="332"/>
      <c r="C70" s="332"/>
      <c r="D70" s="333" t="s">
        <v>224</v>
      </c>
      <c r="E70" s="290" t="s">
        <v>560</v>
      </c>
      <c r="F70" s="329">
        <v>4.2</v>
      </c>
      <c r="G70" s="334"/>
      <c r="H70" s="293"/>
      <c r="I70" s="81"/>
    </row>
    <row r="71" spans="1:9" ht="12" thickBot="1">
      <c r="A71" s="190">
        <v>11</v>
      </c>
      <c r="B71" s="191"/>
      <c r="C71" s="192" t="s">
        <v>544</v>
      </c>
      <c r="D71" s="659" t="s">
        <v>545</v>
      </c>
      <c r="E71" s="660" t="s">
        <v>179</v>
      </c>
      <c r="F71" s="660" t="s">
        <v>179</v>
      </c>
      <c r="G71" s="661" t="s">
        <v>179</v>
      </c>
      <c r="H71" s="171"/>
      <c r="I71" s="86"/>
    </row>
    <row r="72" spans="1:9" ht="22.5">
      <c r="A72" s="672" t="s">
        <v>779</v>
      </c>
      <c r="B72" s="278" t="s">
        <v>529</v>
      </c>
      <c r="C72" s="335" t="s">
        <v>546</v>
      </c>
      <c r="D72" s="336" t="s">
        <v>225</v>
      </c>
      <c r="E72" s="337" t="s">
        <v>179</v>
      </c>
      <c r="F72" s="338" t="s">
        <v>179</v>
      </c>
      <c r="G72" s="339" t="s">
        <v>179</v>
      </c>
      <c r="H72" s="340" t="s">
        <v>179</v>
      </c>
      <c r="I72" s="87"/>
    </row>
    <row r="73" spans="1:9" ht="68.25" thickBot="1">
      <c r="A73" s="671"/>
      <c r="B73" s="288"/>
      <c r="C73" s="288"/>
      <c r="D73" s="341" t="s">
        <v>547</v>
      </c>
      <c r="E73" s="342" t="s">
        <v>226</v>
      </c>
      <c r="F73" s="343">
        <v>33.25</v>
      </c>
      <c r="G73" s="344"/>
      <c r="H73" s="345"/>
      <c r="I73" s="81"/>
    </row>
    <row r="74" spans="1:9" ht="12" thickBot="1">
      <c r="A74" s="190">
        <v>12</v>
      </c>
      <c r="B74" s="191"/>
      <c r="C74" s="192" t="s">
        <v>366</v>
      </c>
      <c r="D74" s="659" t="s">
        <v>548</v>
      </c>
      <c r="E74" s="660" t="s">
        <v>179</v>
      </c>
      <c r="F74" s="660" t="s">
        <v>179</v>
      </c>
      <c r="G74" s="661" t="s">
        <v>179</v>
      </c>
      <c r="H74" s="171"/>
      <c r="I74" s="81"/>
    </row>
    <row r="75" spans="1:9">
      <c r="A75" s="672" t="s">
        <v>780</v>
      </c>
      <c r="B75" s="278" t="s">
        <v>529</v>
      </c>
      <c r="C75" s="284" t="s">
        <v>549</v>
      </c>
      <c r="D75" s="333" t="s">
        <v>227</v>
      </c>
      <c r="E75" s="166"/>
      <c r="F75" s="167"/>
      <c r="G75" s="286"/>
      <c r="H75" s="287"/>
      <c r="I75" s="88"/>
    </row>
    <row r="76" spans="1:9" ht="57" thickBot="1">
      <c r="A76" s="671"/>
      <c r="B76" s="346"/>
      <c r="C76" s="346"/>
      <c r="D76" s="347" t="s">
        <v>550</v>
      </c>
      <c r="E76" s="348" t="s">
        <v>559</v>
      </c>
      <c r="F76" s="349">
        <v>8</v>
      </c>
      <c r="G76" s="269"/>
      <c r="H76" s="350"/>
      <c r="I76" s="81"/>
    </row>
    <row r="77" spans="1:9" ht="12" thickBot="1">
      <c r="A77" s="190">
        <v>13</v>
      </c>
      <c r="B77" s="191"/>
      <c r="C77" s="192" t="s">
        <v>371</v>
      </c>
      <c r="D77" s="659" t="s">
        <v>551</v>
      </c>
      <c r="E77" s="660" t="s">
        <v>179</v>
      </c>
      <c r="F77" s="660" t="s">
        <v>179</v>
      </c>
      <c r="G77" s="661" t="s">
        <v>179</v>
      </c>
      <c r="H77" s="171"/>
      <c r="I77" s="89"/>
    </row>
    <row r="78" spans="1:9" ht="33.75">
      <c r="A78" s="666" t="s">
        <v>781</v>
      </c>
      <c r="B78" s="225" t="s">
        <v>529</v>
      </c>
      <c r="C78" s="351" t="s">
        <v>552</v>
      </c>
      <c r="D78" s="276" t="s">
        <v>553</v>
      </c>
      <c r="E78" s="352" t="s">
        <v>179</v>
      </c>
      <c r="F78" s="353" t="s">
        <v>179</v>
      </c>
      <c r="G78" s="354" t="s">
        <v>179</v>
      </c>
      <c r="H78" s="355" t="s">
        <v>179</v>
      </c>
      <c r="I78" s="90"/>
    </row>
    <row r="79" spans="1:9" ht="22.5">
      <c r="A79" s="670"/>
      <c r="B79" s="356"/>
      <c r="C79" s="356"/>
      <c r="D79" s="357" t="s">
        <v>229</v>
      </c>
      <c r="E79" s="222"/>
      <c r="F79" s="358"/>
      <c r="G79" s="359"/>
      <c r="H79" s="360"/>
      <c r="I79" s="91"/>
    </row>
    <row r="80" spans="1:9" ht="22.5">
      <c r="A80" s="667"/>
      <c r="B80" s="300"/>
      <c r="C80" s="300"/>
      <c r="D80" s="276" t="s">
        <v>564</v>
      </c>
      <c r="E80" s="222" t="s">
        <v>559</v>
      </c>
      <c r="F80" s="361">
        <f>17*13.2</f>
        <v>224.4</v>
      </c>
      <c r="G80" s="362"/>
      <c r="H80" s="363"/>
      <c r="I80" s="91"/>
    </row>
    <row r="81" spans="1:9" ht="22.5">
      <c r="A81" s="251" t="s">
        <v>774</v>
      </c>
      <c r="B81" s="364"/>
      <c r="C81" s="364"/>
      <c r="D81" s="276" t="s">
        <v>230</v>
      </c>
      <c r="E81" s="222" t="s">
        <v>559</v>
      </c>
      <c r="F81" s="361">
        <f>17*13.2</f>
        <v>224.4</v>
      </c>
      <c r="G81" s="362"/>
      <c r="H81" s="363"/>
      <c r="I81" s="91"/>
    </row>
    <row r="82" spans="1:9" ht="22.5">
      <c r="A82" s="251" t="s">
        <v>775</v>
      </c>
      <c r="B82" s="364"/>
      <c r="C82" s="364"/>
      <c r="D82" s="276" t="s">
        <v>231</v>
      </c>
      <c r="E82" s="222" t="s">
        <v>559</v>
      </c>
      <c r="F82" s="361">
        <f>17*13.2</f>
        <v>224.4</v>
      </c>
      <c r="G82" s="362"/>
      <c r="H82" s="363"/>
      <c r="I82" s="92"/>
    </row>
    <row r="83" spans="1:9" ht="22.5" customHeight="1">
      <c r="A83" s="668" t="s">
        <v>776</v>
      </c>
      <c r="B83" s="225" t="s">
        <v>529</v>
      </c>
      <c r="C83" s="365" t="s">
        <v>554</v>
      </c>
      <c r="D83" s="366" t="s">
        <v>228</v>
      </c>
      <c r="E83" s="367" t="s">
        <v>179</v>
      </c>
      <c r="F83" s="368" t="s">
        <v>179</v>
      </c>
      <c r="G83" s="369" t="s">
        <v>179</v>
      </c>
      <c r="H83" s="370" t="s">
        <v>179</v>
      </c>
      <c r="I83" s="74"/>
    </row>
    <row r="84" spans="1:9" ht="45">
      <c r="A84" s="667"/>
      <c r="B84" s="288"/>
      <c r="C84" s="371"/>
      <c r="D84" s="372" t="s">
        <v>558</v>
      </c>
      <c r="E84" s="373" t="s">
        <v>32</v>
      </c>
      <c r="F84" s="374">
        <v>50</v>
      </c>
      <c r="G84" s="375"/>
      <c r="H84" s="219"/>
      <c r="I84" s="93"/>
    </row>
    <row r="85" spans="1:9">
      <c r="A85" s="668" t="s">
        <v>777</v>
      </c>
      <c r="B85" s="225" t="s">
        <v>529</v>
      </c>
      <c r="C85" s="294" t="s">
        <v>555</v>
      </c>
      <c r="D85" s="376" t="s">
        <v>556</v>
      </c>
      <c r="E85" s="377" t="s">
        <v>179</v>
      </c>
      <c r="F85" s="377" t="s">
        <v>179</v>
      </c>
      <c r="G85" s="378" t="s">
        <v>179</v>
      </c>
      <c r="H85" s="379" t="s">
        <v>179</v>
      </c>
      <c r="I85" s="94"/>
    </row>
    <row r="86" spans="1:9" ht="45.75" thickBot="1">
      <c r="A86" s="669"/>
      <c r="B86" s="346"/>
      <c r="C86" s="380"/>
      <c r="D86" s="381" t="s">
        <v>557</v>
      </c>
      <c r="E86" s="382" t="s">
        <v>559</v>
      </c>
      <c r="F86" s="383">
        <v>24</v>
      </c>
      <c r="G86" s="384"/>
      <c r="H86" s="385"/>
      <c r="I86" s="95"/>
    </row>
    <row r="87" spans="1:9" ht="13.5" customHeight="1" thickBot="1">
      <c r="A87" s="648" t="s">
        <v>90</v>
      </c>
      <c r="B87" s="649"/>
      <c r="C87" s="649"/>
      <c r="D87" s="650"/>
      <c r="E87" s="654"/>
      <c r="F87" s="655"/>
      <c r="G87" s="655"/>
      <c r="H87" s="656"/>
      <c r="I87" s="96"/>
    </row>
    <row r="88" spans="1:9" ht="12" thickBot="1">
      <c r="A88" s="648" t="s">
        <v>894</v>
      </c>
      <c r="B88" s="649"/>
      <c r="C88" s="649"/>
      <c r="D88" s="650"/>
      <c r="E88" s="654"/>
      <c r="F88" s="655"/>
      <c r="G88" s="655"/>
      <c r="H88" s="656"/>
    </row>
    <row r="89" spans="1:9" ht="12" thickBot="1">
      <c r="A89" s="648" t="s">
        <v>91</v>
      </c>
      <c r="B89" s="649"/>
      <c r="C89" s="649"/>
      <c r="D89" s="650"/>
      <c r="E89" s="654"/>
      <c r="F89" s="655"/>
      <c r="G89" s="655"/>
      <c r="H89" s="656"/>
    </row>
    <row r="90" spans="1:9">
      <c r="A90" s="7"/>
      <c r="B90" s="7"/>
      <c r="C90" s="7"/>
      <c r="D90" s="7"/>
      <c r="E90" s="16"/>
      <c r="F90" s="2"/>
      <c r="G90" s="27"/>
      <c r="H90" s="27"/>
    </row>
    <row r="91" spans="1:9">
      <c r="A91" s="4"/>
      <c r="B91" s="4"/>
      <c r="C91" s="4"/>
      <c r="D91" s="4"/>
      <c r="E91" s="17"/>
      <c r="F91" s="4"/>
      <c r="G91" s="32"/>
      <c r="H91" s="27"/>
    </row>
    <row r="92" spans="1:9">
      <c r="A92" s="4" t="s">
        <v>927</v>
      </c>
      <c r="B92" s="4"/>
      <c r="C92" s="647" t="s">
        <v>141</v>
      </c>
      <c r="D92" s="647"/>
      <c r="E92" s="647"/>
      <c r="F92" s="647"/>
      <c r="G92" s="647"/>
      <c r="H92" s="27"/>
    </row>
    <row r="93" spans="1:9">
      <c r="A93" s="4"/>
      <c r="B93" s="4"/>
      <c r="C93" s="647"/>
      <c r="D93" s="647"/>
      <c r="E93" s="647"/>
      <c r="F93" s="647"/>
      <c r="G93" s="647"/>
      <c r="H93" s="27"/>
    </row>
    <row r="94" spans="1:9">
      <c r="A94" s="4"/>
      <c r="B94" s="4"/>
      <c r="C94" s="25"/>
      <c r="D94" s="25"/>
      <c r="E94" s="57"/>
      <c r="F94" s="25"/>
      <c r="G94" s="33"/>
      <c r="H94" s="27"/>
    </row>
    <row r="95" spans="1:9">
      <c r="A95" s="4" t="s">
        <v>415</v>
      </c>
      <c r="B95" s="4"/>
      <c r="C95" s="4"/>
      <c r="D95" s="7"/>
      <c r="E95" s="17"/>
      <c r="F95" s="4"/>
      <c r="G95" s="32"/>
      <c r="H95" s="27"/>
    </row>
    <row r="96" spans="1:9">
      <c r="A96" s="4"/>
      <c r="B96" s="4"/>
      <c r="C96" s="4"/>
      <c r="D96" s="7"/>
      <c r="E96" s="4" t="s">
        <v>143</v>
      </c>
      <c r="F96" s="4"/>
      <c r="G96" s="32"/>
      <c r="H96" s="27"/>
    </row>
    <row r="97" spans="1:8">
      <c r="A97" s="4"/>
      <c r="B97" s="4"/>
      <c r="C97" s="4"/>
      <c r="D97" s="7"/>
      <c r="E97" s="4" t="s">
        <v>144</v>
      </c>
      <c r="F97" s="4"/>
      <c r="G97" s="32"/>
      <c r="H97" s="27"/>
    </row>
    <row r="98" spans="1:8">
      <c r="A98" s="3"/>
      <c r="B98" s="3"/>
      <c r="C98" s="3"/>
      <c r="D98" s="3"/>
      <c r="E98" s="4" t="s">
        <v>92</v>
      </c>
      <c r="F98" s="3"/>
      <c r="G98" s="55"/>
      <c r="H98" s="27"/>
    </row>
  </sheetData>
  <mergeCells count="49">
    <mergeCell ref="E87:H87"/>
    <mergeCell ref="A61:A63"/>
    <mergeCell ref="C92:G92"/>
    <mergeCell ref="C93:G93"/>
    <mergeCell ref="E88:H88"/>
    <mergeCell ref="E89:H89"/>
    <mergeCell ref="A83:A84"/>
    <mergeCell ref="A85:A86"/>
    <mergeCell ref="A87:D87"/>
    <mergeCell ref="A88:D88"/>
    <mergeCell ref="A89:D89"/>
    <mergeCell ref="A67:A68"/>
    <mergeCell ref="A69:A70"/>
    <mergeCell ref="A72:A73"/>
    <mergeCell ref="A75:A76"/>
    <mergeCell ref="A78:A80"/>
    <mergeCell ref="D77:G77"/>
    <mergeCell ref="A19:A20"/>
    <mergeCell ref="A21:A22"/>
    <mergeCell ref="A24:A25"/>
    <mergeCell ref="A29:A30"/>
    <mergeCell ref="A26:A27"/>
    <mergeCell ref="A31:A32"/>
    <mergeCell ref="A33:A34"/>
    <mergeCell ref="A36:A37"/>
    <mergeCell ref="A42:A43"/>
    <mergeCell ref="A39:A40"/>
    <mergeCell ref="A49:A50"/>
    <mergeCell ref="A52:A53"/>
    <mergeCell ref="A55:A56"/>
    <mergeCell ref="A57:A58"/>
    <mergeCell ref="D54:G54"/>
    <mergeCell ref="D60:G60"/>
    <mergeCell ref="D66:G66"/>
    <mergeCell ref="D71:G71"/>
    <mergeCell ref="D74:G74"/>
    <mergeCell ref="D23:G23"/>
    <mergeCell ref="D28:G28"/>
    <mergeCell ref="D38:G38"/>
    <mergeCell ref="D41:G41"/>
    <mergeCell ref="D51:G51"/>
    <mergeCell ref="D11:G11"/>
    <mergeCell ref="D18:G18"/>
    <mergeCell ref="A1:H1"/>
    <mergeCell ref="E8:F8"/>
    <mergeCell ref="H8:H9"/>
    <mergeCell ref="A6:F6"/>
    <mergeCell ref="A4:H4"/>
    <mergeCell ref="A3:H3"/>
  </mergeCells>
  <pageMargins left="0.9055118110236221" right="0.31496062992125984" top="0.35433070866141736" bottom="0.55118110236220474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22"/>
  <sheetViews>
    <sheetView zoomScaleNormal="100" workbookViewId="0">
      <selection activeCell="B7" sqref="B7"/>
    </sheetView>
  </sheetViews>
  <sheetFormatPr defaultRowHeight="11.25"/>
  <cols>
    <col min="1" max="1" width="5" style="34" customWidth="1"/>
    <col min="2" max="2" width="9.28515625" style="34" customWidth="1"/>
    <col min="3" max="3" width="11.42578125" style="34" customWidth="1"/>
    <col min="4" max="4" width="30" style="34" customWidth="1"/>
    <col min="5" max="5" width="5.7109375" style="34" customWidth="1"/>
    <col min="6" max="6" width="9.28515625" style="34" customWidth="1"/>
    <col min="7" max="7" width="9.28515625" style="105" customWidth="1"/>
    <col min="8" max="8" width="11.42578125" style="105" customWidth="1"/>
    <col min="9" max="16384" width="9.140625" style="34"/>
  </cols>
  <sheetData>
    <row r="1" spans="1:8" ht="18.75" customHeight="1">
      <c r="A1" s="676" t="s">
        <v>893</v>
      </c>
      <c r="B1" s="676"/>
      <c r="C1" s="676"/>
      <c r="D1" s="676"/>
      <c r="E1" s="676"/>
      <c r="F1" s="676"/>
      <c r="G1" s="676"/>
      <c r="H1" s="676"/>
    </row>
    <row r="2" spans="1:8" ht="12">
      <c r="A2" s="386"/>
      <c r="B2" s="387"/>
      <c r="C2" s="388"/>
      <c r="D2" s="386"/>
      <c r="E2" s="386"/>
      <c r="F2" s="386"/>
      <c r="G2" s="389"/>
      <c r="H2" s="389"/>
    </row>
    <row r="3" spans="1:8" ht="12">
      <c r="A3" s="677" t="s">
        <v>396</v>
      </c>
      <c r="B3" s="677"/>
      <c r="C3" s="677"/>
      <c r="D3" s="677"/>
      <c r="E3" s="677"/>
      <c r="F3" s="677"/>
      <c r="G3" s="677"/>
      <c r="H3" s="677"/>
    </row>
    <row r="4" spans="1:8" ht="70.5" customHeight="1">
      <c r="A4" s="679" t="s">
        <v>928</v>
      </c>
      <c r="B4" s="680"/>
      <c r="C4" s="680"/>
      <c r="D4" s="680"/>
      <c r="E4" s="680"/>
      <c r="F4" s="680"/>
      <c r="G4" s="680"/>
      <c r="H4" s="680"/>
    </row>
    <row r="5" spans="1:8" ht="15.75">
      <c r="A5" s="390"/>
      <c r="B5" s="391"/>
      <c r="C5" s="392"/>
      <c r="D5" s="393"/>
      <c r="E5" s="394"/>
      <c r="F5" s="393"/>
      <c r="G5" s="395"/>
      <c r="H5" s="396"/>
    </row>
    <row r="6" spans="1:8" ht="12">
      <c r="A6" s="678" t="s">
        <v>898</v>
      </c>
      <c r="B6" s="678"/>
      <c r="C6" s="678"/>
      <c r="D6" s="678"/>
      <c r="E6" s="678"/>
      <c r="F6" s="678"/>
      <c r="G6" s="397"/>
      <c r="H6" s="398"/>
    </row>
    <row r="7" spans="1:8" ht="12" thickBot="1">
      <c r="A7" s="399"/>
      <c r="B7" s="630" t="s">
        <v>933</v>
      </c>
      <c r="C7" s="399"/>
      <c r="D7" s="399"/>
      <c r="E7" s="399"/>
      <c r="F7" s="399"/>
      <c r="G7" s="400"/>
      <c r="H7" s="400"/>
    </row>
    <row r="8" spans="1:8" ht="11.25" customHeight="1">
      <c r="A8" s="151"/>
      <c r="B8" s="152"/>
      <c r="C8" s="153" t="s">
        <v>479</v>
      </c>
      <c r="D8" s="154"/>
      <c r="E8" s="662" t="s">
        <v>93</v>
      </c>
      <c r="F8" s="662"/>
      <c r="G8" s="155" t="s">
        <v>174</v>
      </c>
      <c r="H8" s="663" t="s">
        <v>145</v>
      </c>
    </row>
    <row r="9" spans="1:8" ht="22.5">
      <c r="A9" s="156" t="s">
        <v>2</v>
      </c>
      <c r="B9" s="157" t="s">
        <v>480</v>
      </c>
      <c r="C9" s="158" t="s">
        <v>565</v>
      </c>
      <c r="D9" s="159" t="s">
        <v>175</v>
      </c>
      <c r="E9" s="160" t="s">
        <v>176</v>
      </c>
      <c r="F9" s="161" t="s">
        <v>177</v>
      </c>
      <c r="G9" s="162" t="s">
        <v>178</v>
      </c>
      <c r="H9" s="664"/>
    </row>
    <row r="10" spans="1:8" ht="12" thickBot="1">
      <c r="A10" s="163">
        <v>1</v>
      </c>
      <c r="B10" s="164">
        <v>2</v>
      </c>
      <c r="C10" s="165">
        <v>3</v>
      </c>
      <c r="D10" s="166">
        <v>4</v>
      </c>
      <c r="E10" s="166">
        <v>5</v>
      </c>
      <c r="F10" s="167">
        <v>6</v>
      </c>
      <c r="G10" s="167">
        <v>7</v>
      </c>
      <c r="H10" s="401">
        <v>8</v>
      </c>
    </row>
    <row r="11" spans="1:8" ht="13.5" customHeight="1" thickBot="1">
      <c r="A11" s="402">
        <v>1</v>
      </c>
      <c r="B11" s="403"/>
      <c r="C11" s="403" t="s">
        <v>481</v>
      </c>
      <c r="D11" s="673" t="s">
        <v>482</v>
      </c>
      <c r="E11" s="674"/>
      <c r="F11" s="674"/>
      <c r="G11" s="675"/>
      <c r="H11" s="171"/>
    </row>
    <row r="12" spans="1:8">
      <c r="A12" s="172" t="s">
        <v>127</v>
      </c>
      <c r="B12" s="173"/>
      <c r="C12" s="174" t="s">
        <v>481</v>
      </c>
      <c r="D12" s="98" t="s">
        <v>483</v>
      </c>
      <c r="E12" s="175" t="s">
        <v>484</v>
      </c>
      <c r="F12" s="175">
        <v>1</v>
      </c>
      <c r="G12" s="176"/>
      <c r="H12" s="404"/>
    </row>
    <row r="13" spans="1:8" ht="22.5">
      <c r="A13" s="172" t="s">
        <v>128</v>
      </c>
      <c r="B13" s="178"/>
      <c r="C13" s="179" t="s">
        <v>481</v>
      </c>
      <c r="D13" s="180" t="s">
        <v>566</v>
      </c>
      <c r="E13" s="181" t="s">
        <v>484</v>
      </c>
      <c r="F13" s="181">
        <v>1</v>
      </c>
      <c r="G13" s="182"/>
      <c r="H13" s="405"/>
    </row>
    <row r="14" spans="1:8" ht="33.75">
      <c r="A14" s="172" t="s">
        <v>129</v>
      </c>
      <c r="B14" s="178"/>
      <c r="C14" s="179" t="s">
        <v>481</v>
      </c>
      <c r="D14" s="180" t="s">
        <v>567</v>
      </c>
      <c r="E14" s="181" t="s">
        <v>484</v>
      </c>
      <c r="F14" s="181">
        <v>1</v>
      </c>
      <c r="G14" s="182"/>
      <c r="H14" s="405"/>
    </row>
    <row r="15" spans="1:8" ht="22.5">
      <c r="A15" s="172" t="s">
        <v>130</v>
      </c>
      <c r="B15" s="178"/>
      <c r="C15" s="179" t="s">
        <v>481</v>
      </c>
      <c r="D15" s="180" t="s">
        <v>568</v>
      </c>
      <c r="E15" s="181" t="s">
        <v>484</v>
      </c>
      <c r="F15" s="181">
        <v>1</v>
      </c>
      <c r="G15" s="182"/>
      <c r="H15" s="405"/>
    </row>
    <row r="16" spans="1:8" ht="22.5">
      <c r="A16" s="172" t="s">
        <v>131</v>
      </c>
      <c r="B16" s="178"/>
      <c r="C16" s="179" t="s">
        <v>481</v>
      </c>
      <c r="D16" s="180" t="s">
        <v>487</v>
      </c>
      <c r="E16" s="181" t="s">
        <v>484</v>
      </c>
      <c r="F16" s="181">
        <v>1</v>
      </c>
      <c r="G16" s="182"/>
      <c r="H16" s="405"/>
    </row>
    <row r="17" spans="1:8" ht="22.5">
      <c r="A17" s="172" t="s">
        <v>132</v>
      </c>
      <c r="B17" s="178"/>
      <c r="C17" s="179" t="s">
        <v>481</v>
      </c>
      <c r="D17" s="180" t="s">
        <v>569</v>
      </c>
      <c r="E17" s="181" t="s">
        <v>484</v>
      </c>
      <c r="F17" s="181">
        <v>1</v>
      </c>
      <c r="G17" s="182"/>
      <c r="H17" s="405"/>
    </row>
    <row r="18" spans="1:8">
      <c r="A18" s="172" t="s">
        <v>455</v>
      </c>
      <c r="B18" s="178"/>
      <c r="C18" s="179" t="s">
        <v>481</v>
      </c>
      <c r="D18" s="180" t="s">
        <v>570</v>
      </c>
      <c r="E18" s="181" t="s">
        <v>484</v>
      </c>
      <c r="F18" s="181">
        <v>1</v>
      </c>
      <c r="G18" s="182"/>
      <c r="H18" s="405"/>
    </row>
    <row r="19" spans="1:8" ht="22.5">
      <c r="A19" s="172" t="s">
        <v>456</v>
      </c>
      <c r="B19" s="178"/>
      <c r="C19" s="179" t="s">
        <v>481</v>
      </c>
      <c r="D19" s="180" t="s">
        <v>571</v>
      </c>
      <c r="E19" s="181" t="s">
        <v>484</v>
      </c>
      <c r="F19" s="181">
        <v>1</v>
      </c>
      <c r="G19" s="182"/>
      <c r="H19" s="405"/>
    </row>
    <row r="20" spans="1:8" ht="22.5">
      <c r="A20" s="172" t="s">
        <v>457</v>
      </c>
      <c r="B20" s="178"/>
      <c r="C20" s="179" t="s">
        <v>481</v>
      </c>
      <c r="D20" s="180" t="s">
        <v>572</v>
      </c>
      <c r="E20" s="181" t="s">
        <v>484</v>
      </c>
      <c r="F20" s="181">
        <v>1</v>
      </c>
      <c r="G20" s="182"/>
      <c r="H20" s="405"/>
    </row>
    <row r="21" spans="1:8" ht="22.5">
      <c r="A21" s="172" t="s">
        <v>753</v>
      </c>
      <c r="B21" s="178"/>
      <c r="C21" s="179" t="s">
        <v>481</v>
      </c>
      <c r="D21" s="180" t="s">
        <v>573</v>
      </c>
      <c r="E21" s="181" t="s">
        <v>484</v>
      </c>
      <c r="F21" s="181">
        <v>1</v>
      </c>
      <c r="G21" s="182"/>
      <c r="H21" s="405"/>
    </row>
    <row r="22" spans="1:8" ht="45.75" thickBot="1">
      <c r="A22" s="172" t="s">
        <v>754</v>
      </c>
      <c r="B22" s="184"/>
      <c r="C22" s="185" t="s">
        <v>481</v>
      </c>
      <c r="D22" s="186" t="s">
        <v>489</v>
      </c>
      <c r="E22" s="406" t="s">
        <v>484</v>
      </c>
      <c r="F22" s="406">
        <v>1</v>
      </c>
      <c r="G22" s="407"/>
      <c r="H22" s="408"/>
    </row>
    <row r="23" spans="1:8" ht="12" thickBot="1">
      <c r="A23" s="402">
        <v>2</v>
      </c>
      <c r="B23" s="403"/>
      <c r="C23" s="403" t="s">
        <v>320</v>
      </c>
      <c r="D23" s="673" t="s">
        <v>574</v>
      </c>
      <c r="E23" s="674" t="s">
        <v>179</v>
      </c>
      <c r="F23" s="674" t="s">
        <v>179</v>
      </c>
      <c r="G23" s="675" t="s">
        <v>179</v>
      </c>
      <c r="H23" s="171"/>
    </row>
    <row r="24" spans="1:8" ht="22.5">
      <c r="A24" s="681" t="s">
        <v>138</v>
      </c>
      <c r="B24" s="193" t="s">
        <v>491</v>
      </c>
      <c r="C24" s="194" t="s">
        <v>492</v>
      </c>
      <c r="D24" s="195" t="s">
        <v>493</v>
      </c>
      <c r="E24" s="216"/>
      <c r="F24" s="217"/>
      <c r="G24" s="242"/>
      <c r="H24" s="274"/>
    </row>
    <row r="25" spans="1:8">
      <c r="A25" s="682"/>
      <c r="B25" s="409"/>
      <c r="C25" s="409"/>
      <c r="D25" s="410" t="s">
        <v>180</v>
      </c>
      <c r="E25" s="216" t="s">
        <v>4</v>
      </c>
      <c r="F25" s="411">
        <v>0.11</v>
      </c>
      <c r="G25" s="412"/>
      <c r="H25" s="413"/>
    </row>
    <row r="26" spans="1:8" ht="22.5" customHeight="1">
      <c r="A26" s="668" t="s">
        <v>140</v>
      </c>
      <c r="B26" s="206" t="s">
        <v>495</v>
      </c>
      <c r="C26" s="207" t="s">
        <v>496</v>
      </c>
      <c r="D26" s="414" t="s">
        <v>208</v>
      </c>
      <c r="E26" s="245" t="s">
        <v>179</v>
      </c>
      <c r="F26" s="415" t="s">
        <v>179</v>
      </c>
      <c r="G26" s="246" t="s">
        <v>179</v>
      </c>
      <c r="H26" s="247" t="s">
        <v>179</v>
      </c>
    </row>
    <row r="27" spans="1:8" ht="34.5" thickBot="1">
      <c r="A27" s="669"/>
      <c r="B27" s="213"/>
      <c r="C27" s="214"/>
      <c r="D27" s="215" t="s">
        <v>209</v>
      </c>
      <c r="E27" s="216" t="s">
        <v>559</v>
      </c>
      <c r="F27" s="217">
        <v>2100</v>
      </c>
      <c r="G27" s="416"/>
      <c r="H27" s="219"/>
    </row>
    <row r="28" spans="1:8" ht="12" thickBot="1">
      <c r="A28" s="402">
        <v>3</v>
      </c>
      <c r="B28" s="403"/>
      <c r="C28" s="403" t="s">
        <v>326</v>
      </c>
      <c r="D28" s="673" t="s">
        <v>575</v>
      </c>
      <c r="E28" s="674" t="s">
        <v>179</v>
      </c>
      <c r="F28" s="674" t="s">
        <v>179</v>
      </c>
      <c r="G28" s="675" t="s">
        <v>179</v>
      </c>
      <c r="H28" s="171"/>
    </row>
    <row r="29" spans="1:8" ht="22.5">
      <c r="A29" s="668" t="s">
        <v>72</v>
      </c>
      <c r="B29" s="193" t="s">
        <v>498</v>
      </c>
      <c r="C29" s="194" t="s">
        <v>327</v>
      </c>
      <c r="D29" s="220" t="s">
        <v>499</v>
      </c>
      <c r="E29" s="196" t="s">
        <v>179</v>
      </c>
      <c r="F29" s="197" t="s">
        <v>179</v>
      </c>
      <c r="G29" s="198" t="s">
        <v>179</v>
      </c>
      <c r="H29" s="199" t="s">
        <v>179</v>
      </c>
    </row>
    <row r="30" spans="1:8" ht="33.75">
      <c r="A30" s="670"/>
      <c r="B30" s="200"/>
      <c r="C30" s="200"/>
      <c r="D30" s="201" t="s">
        <v>576</v>
      </c>
      <c r="E30" s="222" t="s">
        <v>560</v>
      </c>
      <c r="F30" s="223">
        <v>1070</v>
      </c>
      <c r="G30" s="224"/>
      <c r="H30" s="205"/>
    </row>
    <row r="31" spans="1:8" ht="22.5">
      <c r="A31" s="172" t="s">
        <v>73</v>
      </c>
      <c r="B31" s="200"/>
      <c r="C31" s="200"/>
      <c r="D31" s="201" t="s">
        <v>500</v>
      </c>
      <c r="E31" s="222" t="s">
        <v>560</v>
      </c>
      <c r="F31" s="223">
        <v>170</v>
      </c>
      <c r="G31" s="412"/>
      <c r="H31" s="205"/>
    </row>
    <row r="32" spans="1:8">
      <c r="A32" s="668" t="s">
        <v>74</v>
      </c>
      <c r="B32" s="225" t="s">
        <v>498</v>
      </c>
      <c r="C32" s="207" t="s">
        <v>333</v>
      </c>
      <c r="D32" s="226" t="s">
        <v>501</v>
      </c>
      <c r="E32" s="209" t="s">
        <v>179</v>
      </c>
      <c r="F32" s="227" t="s">
        <v>179</v>
      </c>
      <c r="G32" s="228" t="s">
        <v>179</v>
      </c>
      <c r="H32" s="212" t="s">
        <v>179</v>
      </c>
    </row>
    <row r="33" spans="1:8" ht="34.5" thickBot="1">
      <c r="A33" s="669"/>
      <c r="B33" s="200"/>
      <c r="C33" s="200"/>
      <c r="D33" s="201" t="s">
        <v>502</v>
      </c>
      <c r="E33" s="222" t="s">
        <v>560</v>
      </c>
      <c r="F33" s="223">
        <v>1740</v>
      </c>
      <c r="G33" s="224"/>
      <c r="H33" s="205"/>
    </row>
    <row r="34" spans="1:8" ht="12" thickBot="1">
      <c r="A34" s="402">
        <v>4</v>
      </c>
      <c r="B34" s="403"/>
      <c r="C34" s="403" t="s">
        <v>577</v>
      </c>
      <c r="D34" s="673" t="s">
        <v>578</v>
      </c>
      <c r="E34" s="674" t="s">
        <v>179</v>
      </c>
      <c r="F34" s="674" t="s">
        <v>179</v>
      </c>
      <c r="G34" s="675" t="s">
        <v>179</v>
      </c>
      <c r="H34" s="171"/>
    </row>
    <row r="35" spans="1:8">
      <c r="A35" s="668" t="s">
        <v>459</v>
      </c>
      <c r="B35" s="225" t="s">
        <v>498</v>
      </c>
      <c r="C35" s="417" t="s">
        <v>579</v>
      </c>
      <c r="D35" s="418" t="s">
        <v>580</v>
      </c>
      <c r="E35" s="419" t="s">
        <v>179</v>
      </c>
      <c r="F35" s="420" t="s">
        <v>179</v>
      </c>
      <c r="G35" s="421" t="s">
        <v>179</v>
      </c>
      <c r="H35" s="422" t="s">
        <v>179</v>
      </c>
    </row>
    <row r="36" spans="1:8" ht="67.5">
      <c r="A36" s="670"/>
      <c r="B36" s="200"/>
      <c r="C36" s="423"/>
      <c r="D36" s="424" t="s">
        <v>581</v>
      </c>
      <c r="E36" s="425" t="s">
        <v>6</v>
      </c>
      <c r="F36" s="426">
        <v>2</v>
      </c>
      <c r="G36" s="427"/>
      <c r="H36" s="428"/>
    </row>
    <row r="37" spans="1:8" ht="68.25" thickBot="1">
      <c r="A37" s="429" t="s">
        <v>400</v>
      </c>
      <c r="B37" s="200"/>
      <c r="C37" s="423"/>
      <c r="D37" s="424" t="s">
        <v>582</v>
      </c>
      <c r="E37" s="425" t="s">
        <v>6</v>
      </c>
      <c r="F37" s="426">
        <v>2</v>
      </c>
      <c r="G37" s="427"/>
      <c r="H37" s="428"/>
    </row>
    <row r="38" spans="1:8" ht="12" thickBot="1">
      <c r="A38" s="402">
        <v>5</v>
      </c>
      <c r="B38" s="403"/>
      <c r="C38" s="403" t="s">
        <v>503</v>
      </c>
      <c r="D38" s="673" t="s">
        <v>583</v>
      </c>
      <c r="E38" s="674" t="s">
        <v>179</v>
      </c>
      <c r="F38" s="674" t="s">
        <v>179</v>
      </c>
      <c r="G38" s="675" t="s">
        <v>179</v>
      </c>
      <c r="H38" s="171"/>
    </row>
    <row r="39" spans="1:8" ht="22.5">
      <c r="A39" s="668" t="s">
        <v>427</v>
      </c>
      <c r="B39" s="206" t="s">
        <v>505</v>
      </c>
      <c r="C39" s="206" t="s">
        <v>506</v>
      </c>
      <c r="D39" s="430" t="s">
        <v>210</v>
      </c>
      <c r="E39" s="196" t="s">
        <v>179</v>
      </c>
      <c r="F39" s="197" t="s">
        <v>179</v>
      </c>
      <c r="G39" s="198" t="s">
        <v>179</v>
      </c>
      <c r="H39" s="199" t="s">
        <v>179</v>
      </c>
    </row>
    <row r="40" spans="1:8" ht="33.75">
      <c r="A40" s="670"/>
      <c r="B40" s="230"/>
      <c r="C40" s="230"/>
      <c r="D40" s="231" t="s">
        <v>211</v>
      </c>
      <c r="E40" s="232" t="s">
        <v>561</v>
      </c>
      <c r="F40" s="106">
        <v>408</v>
      </c>
      <c r="G40" s="233"/>
      <c r="H40" s="234"/>
    </row>
    <row r="41" spans="1:8" ht="22.5">
      <c r="A41" s="668" t="s">
        <v>402</v>
      </c>
      <c r="B41" s="206" t="s">
        <v>505</v>
      </c>
      <c r="C41" s="235" t="s">
        <v>507</v>
      </c>
      <c r="D41" s="236" t="s">
        <v>508</v>
      </c>
      <c r="E41" s="237" t="s">
        <v>179</v>
      </c>
      <c r="F41" s="107" t="s">
        <v>179</v>
      </c>
      <c r="G41" s="238" t="s">
        <v>179</v>
      </c>
      <c r="H41" s="239" t="s">
        <v>179</v>
      </c>
    </row>
    <row r="42" spans="1:8" ht="33.75">
      <c r="A42" s="670"/>
      <c r="B42" s="240"/>
      <c r="C42" s="240"/>
      <c r="D42" s="241" t="s">
        <v>212</v>
      </c>
      <c r="E42" s="216" t="s">
        <v>559</v>
      </c>
      <c r="F42" s="106">
        <v>408</v>
      </c>
      <c r="G42" s="242"/>
      <c r="H42" s="243"/>
    </row>
    <row r="43" spans="1:8" ht="22.5">
      <c r="A43" s="668" t="s">
        <v>403</v>
      </c>
      <c r="B43" s="206" t="s">
        <v>505</v>
      </c>
      <c r="C43" s="206" t="s">
        <v>509</v>
      </c>
      <c r="D43" s="244" t="s">
        <v>510</v>
      </c>
      <c r="E43" s="245" t="s">
        <v>179</v>
      </c>
      <c r="F43" s="108" t="s">
        <v>179</v>
      </c>
      <c r="G43" s="246" t="s">
        <v>179</v>
      </c>
      <c r="H43" s="247" t="s">
        <v>179</v>
      </c>
    </row>
    <row r="44" spans="1:8" ht="33.75">
      <c r="A44" s="670"/>
      <c r="B44" s="248"/>
      <c r="C44" s="248"/>
      <c r="D44" s="249" t="s">
        <v>213</v>
      </c>
      <c r="E44" s="216" t="s">
        <v>559</v>
      </c>
      <c r="F44" s="109">
        <v>408</v>
      </c>
      <c r="G44" s="250"/>
      <c r="H44" s="243"/>
    </row>
    <row r="45" spans="1:8" ht="22.5">
      <c r="A45" s="172" t="s">
        <v>105</v>
      </c>
      <c r="B45" s="431"/>
      <c r="C45" s="431"/>
      <c r="D45" s="252" t="s">
        <v>214</v>
      </c>
      <c r="E45" s="232" t="s">
        <v>559</v>
      </c>
      <c r="F45" s="106">
        <v>408</v>
      </c>
      <c r="G45" s="253"/>
      <c r="H45" s="234"/>
    </row>
    <row r="46" spans="1:8">
      <c r="A46" s="668" t="s">
        <v>765</v>
      </c>
      <c r="B46" s="206" t="s">
        <v>505</v>
      </c>
      <c r="C46" s="206" t="s">
        <v>511</v>
      </c>
      <c r="D46" s="254" t="s">
        <v>215</v>
      </c>
      <c r="E46" s="255" t="s">
        <v>179</v>
      </c>
      <c r="F46" s="110" t="s">
        <v>179</v>
      </c>
      <c r="G46" s="256" t="s">
        <v>179</v>
      </c>
      <c r="H46" s="257" t="s">
        <v>179</v>
      </c>
    </row>
    <row r="47" spans="1:8" ht="34.5" thickBot="1">
      <c r="A47" s="670"/>
      <c r="B47" s="248"/>
      <c r="C47" s="248"/>
      <c r="D47" s="258" t="s">
        <v>512</v>
      </c>
      <c r="E47" s="216" t="s">
        <v>559</v>
      </c>
      <c r="F47" s="111">
        <v>336</v>
      </c>
      <c r="G47" s="259"/>
      <c r="H47" s="243"/>
    </row>
    <row r="48" spans="1:8" ht="12" thickBot="1">
      <c r="A48" s="402">
        <v>6</v>
      </c>
      <c r="B48" s="403"/>
      <c r="C48" s="403" t="s">
        <v>513</v>
      </c>
      <c r="D48" s="673" t="s">
        <v>584</v>
      </c>
      <c r="E48" s="674" t="s">
        <v>179</v>
      </c>
      <c r="F48" s="674" t="s">
        <v>179</v>
      </c>
      <c r="G48" s="675" t="s">
        <v>179</v>
      </c>
      <c r="H48" s="171"/>
    </row>
    <row r="49" spans="1:8" ht="22.5">
      <c r="A49" s="668" t="s">
        <v>428</v>
      </c>
      <c r="B49" s="206" t="s">
        <v>505</v>
      </c>
      <c r="C49" s="206" t="s">
        <v>515</v>
      </c>
      <c r="D49" s="260" t="s">
        <v>216</v>
      </c>
      <c r="E49" s="261" t="s">
        <v>179</v>
      </c>
      <c r="F49" s="262" t="s">
        <v>179</v>
      </c>
      <c r="G49" s="263" t="s">
        <v>179</v>
      </c>
      <c r="H49" s="264" t="s">
        <v>179</v>
      </c>
    </row>
    <row r="50" spans="1:8" ht="22.5">
      <c r="A50" s="670"/>
      <c r="B50" s="240"/>
      <c r="C50" s="240"/>
      <c r="D50" s="260" t="s">
        <v>217</v>
      </c>
      <c r="E50" s="216" t="s">
        <v>559</v>
      </c>
      <c r="F50" s="111">
        <v>336</v>
      </c>
      <c r="G50" s="242"/>
      <c r="H50" s="243"/>
    </row>
    <row r="51" spans="1:8" ht="33.75">
      <c r="A51" s="668" t="s">
        <v>429</v>
      </c>
      <c r="B51" s="432" t="s">
        <v>585</v>
      </c>
      <c r="C51" s="433" t="s">
        <v>586</v>
      </c>
      <c r="D51" s="434" t="s">
        <v>182</v>
      </c>
      <c r="E51" s="377" t="s">
        <v>179</v>
      </c>
      <c r="F51" s="377" t="s">
        <v>179</v>
      </c>
      <c r="G51" s="378" t="s">
        <v>179</v>
      </c>
      <c r="H51" s="379" t="s">
        <v>179</v>
      </c>
    </row>
    <row r="52" spans="1:8" ht="34.5" thickBot="1">
      <c r="A52" s="670"/>
      <c r="B52" s="431"/>
      <c r="C52" s="431"/>
      <c r="D52" s="435" t="s">
        <v>183</v>
      </c>
      <c r="E52" s="232" t="s">
        <v>559</v>
      </c>
      <c r="F52" s="436">
        <v>530</v>
      </c>
      <c r="G52" s="437"/>
      <c r="H52" s="438"/>
    </row>
    <row r="53" spans="1:8" ht="12" thickBot="1">
      <c r="A53" s="402">
        <v>7</v>
      </c>
      <c r="B53" s="403"/>
      <c r="C53" s="403" t="s">
        <v>337</v>
      </c>
      <c r="D53" s="673" t="s">
        <v>587</v>
      </c>
      <c r="E53" s="674" t="s">
        <v>179</v>
      </c>
      <c r="F53" s="674" t="s">
        <v>179</v>
      </c>
      <c r="G53" s="675" t="s">
        <v>179</v>
      </c>
      <c r="H53" s="171"/>
    </row>
    <row r="54" spans="1:8" ht="11.25" customHeight="1">
      <c r="A54" s="666" t="s">
        <v>782</v>
      </c>
      <c r="B54" s="240" t="s">
        <v>505</v>
      </c>
      <c r="C54" s="271" t="s">
        <v>338</v>
      </c>
      <c r="D54" s="439" t="s">
        <v>517</v>
      </c>
      <c r="E54" s="440" t="s">
        <v>179</v>
      </c>
      <c r="F54" s="441" t="s">
        <v>179</v>
      </c>
      <c r="G54" s="442" t="s">
        <v>179</v>
      </c>
      <c r="H54" s="443" t="s">
        <v>179</v>
      </c>
    </row>
    <row r="55" spans="1:8" ht="22.5">
      <c r="A55" s="667"/>
      <c r="B55" s="240"/>
      <c r="C55" s="240"/>
      <c r="D55" s="272" t="s">
        <v>518</v>
      </c>
      <c r="E55" s="216" t="s">
        <v>559</v>
      </c>
      <c r="F55" s="273">
        <v>650</v>
      </c>
      <c r="G55" s="242"/>
      <c r="H55" s="274"/>
    </row>
    <row r="56" spans="1:8" ht="56.25">
      <c r="A56" s="444" t="s">
        <v>783</v>
      </c>
      <c r="B56" s="240"/>
      <c r="C56" s="240"/>
      <c r="D56" s="445" t="s">
        <v>588</v>
      </c>
      <c r="E56" s="216" t="s">
        <v>561</v>
      </c>
      <c r="F56" s="361">
        <v>690</v>
      </c>
      <c r="G56" s="275"/>
      <c r="H56" s="413"/>
    </row>
    <row r="57" spans="1:8" ht="33.75">
      <c r="A57" s="444" t="s">
        <v>784</v>
      </c>
      <c r="B57" s="240"/>
      <c r="C57" s="240"/>
      <c r="D57" s="272" t="s">
        <v>589</v>
      </c>
      <c r="E57" s="216" t="s">
        <v>559</v>
      </c>
      <c r="F57" s="273">
        <v>20</v>
      </c>
      <c r="G57" s="275"/>
      <c r="H57" s="274"/>
    </row>
    <row r="58" spans="1:8" ht="22.5">
      <c r="A58" s="444" t="s">
        <v>785</v>
      </c>
      <c r="B58" s="240"/>
      <c r="C58" s="240"/>
      <c r="D58" s="276" t="s">
        <v>219</v>
      </c>
      <c r="E58" s="216" t="s">
        <v>32</v>
      </c>
      <c r="F58" s="273">
        <v>20</v>
      </c>
      <c r="G58" s="242"/>
      <c r="H58" s="274"/>
    </row>
    <row r="59" spans="1:8" ht="33.75">
      <c r="A59" s="444" t="s">
        <v>431</v>
      </c>
      <c r="B59" s="240"/>
      <c r="C59" s="240"/>
      <c r="D59" s="276" t="s">
        <v>521</v>
      </c>
      <c r="E59" s="216" t="s">
        <v>32</v>
      </c>
      <c r="F59" s="273">
        <v>105</v>
      </c>
      <c r="G59" s="242"/>
      <c r="H59" s="274"/>
    </row>
    <row r="60" spans="1:8">
      <c r="A60" s="668" t="s">
        <v>432</v>
      </c>
      <c r="B60" s="206" t="s">
        <v>505</v>
      </c>
      <c r="C60" s="277" t="s">
        <v>522</v>
      </c>
      <c r="D60" s="414" t="s">
        <v>523</v>
      </c>
      <c r="E60" s="245" t="s">
        <v>179</v>
      </c>
      <c r="F60" s="108" t="s">
        <v>179</v>
      </c>
      <c r="G60" s="246" t="s">
        <v>179</v>
      </c>
      <c r="H60" s="247" t="s">
        <v>179</v>
      </c>
    </row>
    <row r="61" spans="1:8" ht="22.5">
      <c r="A61" s="667"/>
      <c r="B61" s="240"/>
      <c r="C61" s="240"/>
      <c r="D61" s="272" t="s">
        <v>524</v>
      </c>
      <c r="E61" s="216" t="s">
        <v>559</v>
      </c>
      <c r="F61" s="273">
        <v>220</v>
      </c>
      <c r="G61" s="242"/>
      <c r="H61" s="274"/>
    </row>
    <row r="62" spans="1:8" ht="23.25" thickBot="1">
      <c r="A62" s="444" t="s">
        <v>433</v>
      </c>
      <c r="B62" s="240"/>
      <c r="C62" s="240"/>
      <c r="D62" s="272" t="s">
        <v>590</v>
      </c>
      <c r="E62" s="216" t="s">
        <v>559</v>
      </c>
      <c r="F62" s="273">
        <v>610</v>
      </c>
      <c r="G62" s="275"/>
      <c r="H62" s="274"/>
    </row>
    <row r="63" spans="1:8" ht="12" thickBot="1">
      <c r="A63" s="402">
        <v>8</v>
      </c>
      <c r="B63" s="403"/>
      <c r="C63" s="403" t="s">
        <v>591</v>
      </c>
      <c r="D63" s="673" t="s">
        <v>592</v>
      </c>
      <c r="E63" s="674" t="s">
        <v>179</v>
      </c>
      <c r="F63" s="674" t="s">
        <v>179</v>
      </c>
      <c r="G63" s="675" t="s">
        <v>179</v>
      </c>
      <c r="H63" s="171"/>
    </row>
    <row r="64" spans="1:8">
      <c r="A64" s="668" t="s">
        <v>435</v>
      </c>
      <c r="B64" s="278" t="s">
        <v>593</v>
      </c>
      <c r="C64" s="271" t="s">
        <v>594</v>
      </c>
      <c r="D64" s="195" t="s">
        <v>595</v>
      </c>
      <c r="E64" s="216" t="s">
        <v>179</v>
      </c>
      <c r="F64" s="446" t="s">
        <v>179</v>
      </c>
      <c r="G64" s="447" t="s">
        <v>179</v>
      </c>
      <c r="H64" s="448" t="s">
        <v>179</v>
      </c>
    </row>
    <row r="65" spans="1:8" ht="33.75">
      <c r="A65" s="667"/>
      <c r="B65" s="449"/>
      <c r="C65" s="450"/>
      <c r="D65" s="435" t="s">
        <v>596</v>
      </c>
      <c r="E65" s="232" t="s">
        <v>32</v>
      </c>
      <c r="F65" s="451">
        <v>40</v>
      </c>
      <c r="G65" s="452"/>
      <c r="H65" s="453"/>
    </row>
    <row r="66" spans="1:8" ht="22.5">
      <c r="A66" s="668" t="s">
        <v>436</v>
      </c>
      <c r="B66" s="193" t="s">
        <v>593</v>
      </c>
      <c r="C66" s="271" t="s">
        <v>597</v>
      </c>
      <c r="D66" s="454" t="s">
        <v>598</v>
      </c>
      <c r="E66" s="261" t="s">
        <v>179</v>
      </c>
      <c r="F66" s="261" t="s">
        <v>179</v>
      </c>
      <c r="G66" s="263" t="s">
        <v>179</v>
      </c>
      <c r="H66" s="264" t="s">
        <v>179</v>
      </c>
    </row>
    <row r="67" spans="1:8" ht="57" thickBot="1">
      <c r="A67" s="667"/>
      <c r="B67" s="431"/>
      <c r="C67" s="431"/>
      <c r="D67" s="435" t="s">
        <v>599</v>
      </c>
      <c r="E67" s="232" t="s">
        <v>32</v>
      </c>
      <c r="F67" s="436">
        <f>30+35</f>
        <v>65</v>
      </c>
      <c r="G67" s="455"/>
      <c r="H67" s="456"/>
    </row>
    <row r="68" spans="1:8" ht="12" thickBot="1">
      <c r="A68" s="402">
        <v>9</v>
      </c>
      <c r="B68" s="403"/>
      <c r="C68" s="403" t="s">
        <v>600</v>
      </c>
      <c r="D68" s="673" t="s">
        <v>891</v>
      </c>
      <c r="E68" s="674" t="s">
        <v>179</v>
      </c>
      <c r="F68" s="674" t="s">
        <v>179</v>
      </c>
      <c r="G68" s="675" t="s">
        <v>179</v>
      </c>
      <c r="H68" s="171"/>
    </row>
    <row r="69" spans="1:8" ht="22.5">
      <c r="A69" s="668" t="s">
        <v>786</v>
      </c>
      <c r="B69" s="278" t="s">
        <v>529</v>
      </c>
      <c r="C69" s="284" t="s">
        <v>530</v>
      </c>
      <c r="D69" s="457" t="s">
        <v>184</v>
      </c>
      <c r="E69" s="458" t="s">
        <v>179</v>
      </c>
      <c r="F69" s="459" t="s">
        <v>179</v>
      </c>
      <c r="G69" s="460" t="s">
        <v>179</v>
      </c>
      <c r="H69" s="461" t="s">
        <v>179</v>
      </c>
    </row>
    <row r="70" spans="1:8" ht="22.5">
      <c r="A70" s="667"/>
      <c r="B70" s="462"/>
      <c r="C70" s="462"/>
      <c r="D70" s="435" t="s">
        <v>185</v>
      </c>
      <c r="E70" s="232" t="s">
        <v>559</v>
      </c>
      <c r="F70" s="463">
        <v>450</v>
      </c>
      <c r="G70" s="464"/>
      <c r="H70" s="438"/>
    </row>
    <row r="71" spans="1:8" ht="22.5">
      <c r="A71" s="668" t="s">
        <v>438</v>
      </c>
      <c r="B71" s="225" t="s">
        <v>529</v>
      </c>
      <c r="C71" s="294" t="s">
        <v>531</v>
      </c>
      <c r="D71" s="465" t="s">
        <v>186</v>
      </c>
      <c r="E71" s="458" t="s">
        <v>179</v>
      </c>
      <c r="F71" s="459" t="s">
        <v>179</v>
      </c>
      <c r="G71" s="460" t="s">
        <v>179</v>
      </c>
      <c r="H71" s="461" t="s">
        <v>179</v>
      </c>
    </row>
    <row r="72" spans="1:8" ht="78.75">
      <c r="A72" s="667"/>
      <c r="B72" s="312"/>
      <c r="C72" s="284"/>
      <c r="D72" s="410" t="s">
        <v>601</v>
      </c>
      <c r="E72" s="314" t="s">
        <v>560</v>
      </c>
      <c r="F72" s="466">
        <v>150</v>
      </c>
      <c r="G72" s="467"/>
      <c r="H72" s="468"/>
    </row>
    <row r="73" spans="1:8" ht="45">
      <c r="A73" s="444" t="s">
        <v>439</v>
      </c>
      <c r="B73" s="312"/>
      <c r="C73" s="284"/>
      <c r="D73" s="454" t="s">
        <v>602</v>
      </c>
      <c r="E73" s="314" t="s">
        <v>560</v>
      </c>
      <c r="F73" s="466">
        <v>440</v>
      </c>
      <c r="G73" s="467"/>
      <c r="H73" s="468"/>
    </row>
    <row r="74" spans="1:8" ht="45">
      <c r="A74" s="444" t="s">
        <v>440</v>
      </c>
      <c r="B74" s="312"/>
      <c r="C74" s="469"/>
      <c r="D74" s="454" t="s">
        <v>603</v>
      </c>
      <c r="E74" s="314" t="s">
        <v>560</v>
      </c>
      <c r="F74" s="470">
        <v>40</v>
      </c>
      <c r="G74" s="471"/>
      <c r="H74" s="468"/>
    </row>
    <row r="75" spans="1:8" ht="45">
      <c r="A75" s="444" t="s">
        <v>787</v>
      </c>
      <c r="B75" s="248"/>
      <c r="C75" s="248"/>
      <c r="D75" s="276" t="s">
        <v>187</v>
      </c>
      <c r="E75" s="216" t="s">
        <v>560</v>
      </c>
      <c r="F75" s="472">
        <v>90</v>
      </c>
      <c r="G75" s="303"/>
      <c r="H75" s="413"/>
    </row>
    <row r="76" spans="1:8" ht="22.5">
      <c r="A76" s="668" t="s">
        <v>788</v>
      </c>
      <c r="B76" s="225" t="s">
        <v>529</v>
      </c>
      <c r="C76" s="294" t="s">
        <v>604</v>
      </c>
      <c r="D76" s="473" t="s">
        <v>605</v>
      </c>
      <c r="E76" s="474" t="s">
        <v>179</v>
      </c>
      <c r="F76" s="474" t="s">
        <v>179</v>
      </c>
      <c r="G76" s="475" t="s">
        <v>179</v>
      </c>
      <c r="H76" s="476" t="s">
        <v>179</v>
      </c>
    </row>
    <row r="77" spans="1:8" ht="45">
      <c r="A77" s="667"/>
      <c r="B77" s="248"/>
      <c r="C77" s="284"/>
      <c r="D77" s="454" t="s">
        <v>606</v>
      </c>
      <c r="E77" s="314" t="s">
        <v>6</v>
      </c>
      <c r="F77" s="466">
        <v>96</v>
      </c>
      <c r="G77" s="477"/>
      <c r="H77" s="468"/>
    </row>
    <row r="78" spans="1:8">
      <c r="A78" s="668" t="s">
        <v>789</v>
      </c>
      <c r="B78" s="225" t="s">
        <v>529</v>
      </c>
      <c r="C78" s="478" t="s">
        <v>607</v>
      </c>
      <c r="D78" s="465" t="s">
        <v>608</v>
      </c>
      <c r="E78" s="474" t="s">
        <v>179</v>
      </c>
      <c r="F78" s="479" t="s">
        <v>179</v>
      </c>
      <c r="G78" s="475" t="s">
        <v>179</v>
      </c>
      <c r="H78" s="476" t="s">
        <v>179</v>
      </c>
    </row>
    <row r="79" spans="1:8" ht="56.25">
      <c r="A79" s="667"/>
      <c r="B79" s="431"/>
      <c r="C79" s="319"/>
      <c r="D79" s="435" t="s">
        <v>609</v>
      </c>
      <c r="E79" s="480" t="s">
        <v>6</v>
      </c>
      <c r="F79" s="481">
        <v>2</v>
      </c>
      <c r="G79" s="482"/>
      <c r="H79" s="483"/>
    </row>
    <row r="80" spans="1:8">
      <c r="A80" s="668" t="s">
        <v>859</v>
      </c>
      <c r="B80" s="225" t="s">
        <v>529</v>
      </c>
      <c r="C80" s="478" t="s">
        <v>610</v>
      </c>
      <c r="D80" s="465" t="s">
        <v>611</v>
      </c>
      <c r="E80" s="474" t="s">
        <v>179</v>
      </c>
      <c r="F80" s="479" t="s">
        <v>179</v>
      </c>
      <c r="G80" s="475" t="s">
        <v>179</v>
      </c>
      <c r="H80" s="476" t="s">
        <v>179</v>
      </c>
    </row>
    <row r="81" spans="1:8" ht="45.75" thickBot="1">
      <c r="A81" s="667"/>
      <c r="B81" s="312"/>
      <c r="C81" s="484"/>
      <c r="D81" s="276" t="s">
        <v>612</v>
      </c>
      <c r="E81" s="314" t="s">
        <v>32</v>
      </c>
      <c r="F81" s="466">
        <v>45</v>
      </c>
      <c r="G81" s="467"/>
      <c r="H81" s="413"/>
    </row>
    <row r="82" spans="1:8" ht="12" thickBot="1">
      <c r="A82" s="402">
        <v>10</v>
      </c>
      <c r="B82" s="403"/>
      <c r="C82" s="403" t="s">
        <v>532</v>
      </c>
      <c r="D82" s="673" t="s">
        <v>613</v>
      </c>
      <c r="E82" s="674" t="s">
        <v>179</v>
      </c>
      <c r="F82" s="674" t="s">
        <v>179</v>
      </c>
      <c r="G82" s="675" t="s">
        <v>179</v>
      </c>
      <c r="H82" s="171"/>
    </row>
    <row r="83" spans="1:8" ht="11.25" customHeight="1">
      <c r="A83" s="666" t="s">
        <v>790</v>
      </c>
      <c r="B83" s="278" t="s">
        <v>529</v>
      </c>
      <c r="C83" s="284" t="s">
        <v>534</v>
      </c>
      <c r="D83" s="307" t="s">
        <v>535</v>
      </c>
      <c r="E83" s="308" t="s">
        <v>179</v>
      </c>
      <c r="F83" s="309" t="s">
        <v>179</v>
      </c>
      <c r="G83" s="310" t="s">
        <v>179</v>
      </c>
      <c r="H83" s="311" t="s">
        <v>179</v>
      </c>
    </row>
    <row r="84" spans="1:8" ht="22.5">
      <c r="A84" s="670"/>
      <c r="B84" s="312"/>
      <c r="C84" s="284"/>
      <c r="D84" s="313" t="s">
        <v>536</v>
      </c>
      <c r="E84" s="314"/>
      <c r="F84" s="109"/>
      <c r="G84" s="310"/>
      <c r="H84" s="311"/>
    </row>
    <row r="85" spans="1:8">
      <c r="A85" s="670"/>
      <c r="B85" s="248"/>
      <c r="C85" s="315"/>
      <c r="D85" s="316" t="s">
        <v>614</v>
      </c>
      <c r="E85" s="216" t="s">
        <v>352</v>
      </c>
      <c r="F85" s="217">
        <v>973.3</v>
      </c>
      <c r="G85" s="416"/>
      <c r="H85" s="219"/>
    </row>
    <row r="86" spans="1:8" ht="23.25" customHeight="1">
      <c r="A86" s="172" t="s">
        <v>791</v>
      </c>
      <c r="B86" s="248"/>
      <c r="C86" s="315"/>
      <c r="D86" s="316" t="s">
        <v>615</v>
      </c>
      <c r="E86" s="216" t="s">
        <v>352</v>
      </c>
      <c r="F86" s="217">
        <f>20978*2</f>
        <v>41956</v>
      </c>
      <c r="G86" s="416"/>
      <c r="H86" s="219"/>
    </row>
    <row r="87" spans="1:8" ht="22.5">
      <c r="A87" s="172" t="s">
        <v>792</v>
      </c>
      <c r="B87" s="248"/>
      <c r="C87" s="315"/>
      <c r="D87" s="316" t="s">
        <v>616</v>
      </c>
      <c r="E87" s="216" t="s">
        <v>352</v>
      </c>
      <c r="F87" s="217">
        <f>2*5907</f>
        <v>11814</v>
      </c>
      <c r="G87" s="416"/>
      <c r="H87" s="219"/>
    </row>
    <row r="88" spans="1:8" ht="22.5">
      <c r="A88" s="172" t="s">
        <v>793</v>
      </c>
      <c r="B88" s="248"/>
      <c r="C88" s="315"/>
      <c r="D88" s="316" t="s">
        <v>617</v>
      </c>
      <c r="E88" s="216" t="s">
        <v>352</v>
      </c>
      <c r="F88" s="217">
        <v>2788</v>
      </c>
      <c r="G88" s="416"/>
      <c r="H88" s="219"/>
    </row>
    <row r="89" spans="1:8" ht="22.5">
      <c r="A89" s="172" t="s">
        <v>410</v>
      </c>
      <c r="B89" s="248"/>
      <c r="C89" s="315"/>
      <c r="D89" s="316" t="s">
        <v>618</v>
      </c>
      <c r="E89" s="216" t="s">
        <v>352</v>
      </c>
      <c r="F89" s="217">
        <v>15145.54</v>
      </c>
      <c r="G89" s="416"/>
      <c r="H89" s="219"/>
    </row>
    <row r="90" spans="1:8" ht="22.5">
      <c r="A90" s="172" t="s">
        <v>411</v>
      </c>
      <c r="B90" s="248"/>
      <c r="C90" s="315"/>
      <c r="D90" s="316" t="s">
        <v>619</v>
      </c>
      <c r="E90" s="216" t="s">
        <v>352</v>
      </c>
      <c r="F90" s="217">
        <v>74819</v>
      </c>
      <c r="G90" s="416"/>
      <c r="H90" s="219"/>
    </row>
    <row r="91" spans="1:8" ht="22.5">
      <c r="A91" s="172" t="s">
        <v>122</v>
      </c>
      <c r="B91" s="248"/>
      <c r="C91" s="315"/>
      <c r="D91" s="316" t="s">
        <v>620</v>
      </c>
      <c r="E91" s="216" t="s">
        <v>352</v>
      </c>
      <c r="F91" s="217">
        <f>2*1401</f>
        <v>2802</v>
      </c>
      <c r="G91" s="416"/>
      <c r="H91" s="219"/>
    </row>
    <row r="92" spans="1:8" ht="23.25" thickBot="1">
      <c r="A92" s="172" t="s">
        <v>123</v>
      </c>
      <c r="B92" s="318"/>
      <c r="C92" s="319"/>
      <c r="D92" s="320" t="s">
        <v>621</v>
      </c>
      <c r="E92" s="321" t="s">
        <v>6</v>
      </c>
      <c r="F92" s="485">
        <v>248</v>
      </c>
      <c r="G92" s="323"/>
      <c r="H92" s="324"/>
    </row>
    <row r="93" spans="1:8" ht="12" thickBot="1">
      <c r="A93" s="402">
        <v>11</v>
      </c>
      <c r="B93" s="403"/>
      <c r="C93" s="403" t="s">
        <v>622</v>
      </c>
      <c r="D93" s="673" t="s">
        <v>623</v>
      </c>
      <c r="E93" s="674" t="s">
        <v>179</v>
      </c>
      <c r="F93" s="674" t="s">
        <v>179</v>
      </c>
      <c r="G93" s="675" t="s">
        <v>179</v>
      </c>
      <c r="H93" s="171"/>
    </row>
    <row r="94" spans="1:8" ht="11.25" customHeight="1">
      <c r="A94" s="666" t="s">
        <v>412</v>
      </c>
      <c r="B94" s="278" t="s">
        <v>529</v>
      </c>
      <c r="C94" s="284" t="s">
        <v>541</v>
      </c>
      <c r="D94" s="486" t="s">
        <v>188</v>
      </c>
      <c r="E94" s="487" t="s">
        <v>179</v>
      </c>
      <c r="F94" s="488" t="s">
        <v>179</v>
      </c>
      <c r="G94" s="489" t="s">
        <v>179</v>
      </c>
      <c r="H94" s="490" t="s">
        <v>179</v>
      </c>
    </row>
    <row r="95" spans="1:8" ht="33.75">
      <c r="A95" s="670"/>
      <c r="B95" s="248"/>
      <c r="C95" s="248"/>
      <c r="D95" s="491" t="s">
        <v>189</v>
      </c>
      <c r="E95" s="492" t="s">
        <v>560</v>
      </c>
      <c r="F95" s="493">
        <f>114*2</f>
        <v>228</v>
      </c>
      <c r="G95" s="477"/>
      <c r="H95" s="413"/>
    </row>
    <row r="96" spans="1:8" ht="22.5">
      <c r="A96" s="172" t="s">
        <v>124</v>
      </c>
      <c r="B96" s="248"/>
      <c r="C96" s="248"/>
      <c r="D96" s="491" t="s">
        <v>624</v>
      </c>
      <c r="E96" s="492" t="s">
        <v>560</v>
      </c>
      <c r="F96" s="493">
        <v>15.1</v>
      </c>
      <c r="G96" s="330"/>
      <c r="H96" s="413"/>
    </row>
    <row r="97" spans="1:11" ht="22.5">
      <c r="A97" s="172" t="s">
        <v>125</v>
      </c>
      <c r="B97" s="248"/>
      <c r="C97" s="248"/>
      <c r="D97" s="313" t="s">
        <v>625</v>
      </c>
      <c r="E97" s="216" t="s">
        <v>560</v>
      </c>
      <c r="F97" s="466">
        <v>2.7</v>
      </c>
      <c r="G97" s="494"/>
      <c r="H97" s="413"/>
    </row>
    <row r="98" spans="1:11" ht="22.5">
      <c r="A98" s="668" t="s">
        <v>794</v>
      </c>
      <c r="B98" s="225" t="s">
        <v>529</v>
      </c>
      <c r="C98" s="294" t="s">
        <v>626</v>
      </c>
      <c r="D98" s="465" t="s">
        <v>627</v>
      </c>
      <c r="E98" s="495" t="s">
        <v>179</v>
      </c>
      <c r="F98" s="496" t="s">
        <v>179</v>
      </c>
      <c r="G98" s="497" t="s">
        <v>179</v>
      </c>
      <c r="H98" s="498" t="s">
        <v>179</v>
      </c>
    </row>
    <row r="99" spans="1:11" ht="33.75">
      <c r="A99" s="667"/>
      <c r="B99" s="248"/>
      <c r="C99" s="248"/>
      <c r="D99" s="276" t="s">
        <v>628</v>
      </c>
      <c r="E99" s="499" t="s">
        <v>560</v>
      </c>
      <c r="F99" s="472">
        <f>92*2</f>
        <v>184</v>
      </c>
      <c r="G99" s="477"/>
      <c r="H99" s="413"/>
      <c r="K99" s="112"/>
    </row>
    <row r="100" spans="1:11" ht="33.75">
      <c r="A100" s="172" t="s">
        <v>795</v>
      </c>
      <c r="B100" s="431"/>
      <c r="C100" s="431"/>
      <c r="D100" s="500" t="s">
        <v>629</v>
      </c>
      <c r="E100" s="499" t="s">
        <v>560</v>
      </c>
      <c r="F100" s="217">
        <v>30</v>
      </c>
      <c r="G100" s="501"/>
      <c r="H100" s="413"/>
    </row>
    <row r="101" spans="1:11" ht="22.5">
      <c r="A101" s="668" t="s">
        <v>796</v>
      </c>
      <c r="B101" s="225" t="s">
        <v>529</v>
      </c>
      <c r="C101" s="308" t="s">
        <v>543</v>
      </c>
      <c r="D101" s="276" t="s">
        <v>190</v>
      </c>
      <c r="E101" s="377" t="s">
        <v>179</v>
      </c>
      <c r="F101" s="502" t="s">
        <v>179</v>
      </c>
      <c r="G101" s="378" t="s">
        <v>179</v>
      </c>
      <c r="H101" s="379" t="s">
        <v>179</v>
      </c>
    </row>
    <row r="102" spans="1:11" ht="33.75">
      <c r="A102" s="667"/>
      <c r="B102" s="248"/>
      <c r="C102" s="248"/>
      <c r="D102" s="457" t="s">
        <v>630</v>
      </c>
      <c r="E102" s="499" t="s">
        <v>560</v>
      </c>
      <c r="F102" s="217">
        <v>220</v>
      </c>
      <c r="G102" s="501"/>
      <c r="H102" s="413"/>
    </row>
    <row r="103" spans="1:11">
      <c r="A103" s="668" t="s">
        <v>797</v>
      </c>
      <c r="B103" s="225" t="s">
        <v>529</v>
      </c>
      <c r="C103" s="474" t="s">
        <v>631</v>
      </c>
      <c r="D103" s="376" t="s">
        <v>632</v>
      </c>
      <c r="E103" s="377" t="s">
        <v>179</v>
      </c>
      <c r="F103" s="502" t="s">
        <v>179</v>
      </c>
      <c r="G103" s="378" t="s">
        <v>179</v>
      </c>
      <c r="H103" s="379" t="s">
        <v>179</v>
      </c>
    </row>
    <row r="104" spans="1:11" ht="22.5">
      <c r="A104" s="667"/>
      <c r="B104" s="431"/>
      <c r="C104" s="431"/>
      <c r="D104" s="503" t="s">
        <v>633</v>
      </c>
      <c r="E104" s="232" t="s">
        <v>560</v>
      </c>
      <c r="F104" s="436">
        <v>105</v>
      </c>
      <c r="G104" s="501"/>
      <c r="H104" s="438"/>
    </row>
    <row r="105" spans="1:11" ht="11.25" customHeight="1">
      <c r="A105" s="668" t="s">
        <v>798</v>
      </c>
      <c r="B105" s="225" t="s">
        <v>529</v>
      </c>
      <c r="C105" s="294" t="s">
        <v>634</v>
      </c>
      <c r="D105" s="504" t="s">
        <v>191</v>
      </c>
      <c r="E105" s="505" t="s">
        <v>179</v>
      </c>
      <c r="F105" s="506" t="s">
        <v>179</v>
      </c>
      <c r="G105" s="507" t="s">
        <v>179</v>
      </c>
      <c r="H105" s="508" t="s">
        <v>179</v>
      </c>
    </row>
    <row r="106" spans="1:11" ht="22.5">
      <c r="A106" s="667"/>
      <c r="B106" s="248"/>
      <c r="C106" s="248"/>
      <c r="D106" s="509" t="s">
        <v>635</v>
      </c>
      <c r="E106" s="510" t="s">
        <v>560</v>
      </c>
      <c r="F106" s="511">
        <v>35</v>
      </c>
      <c r="G106" s="330"/>
      <c r="H106" s="413"/>
    </row>
    <row r="107" spans="1:11" ht="11.25" customHeight="1">
      <c r="A107" s="668" t="s">
        <v>799</v>
      </c>
      <c r="B107" s="225" t="s">
        <v>529</v>
      </c>
      <c r="C107" s="294" t="s">
        <v>636</v>
      </c>
      <c r="D107" s="512" t="s">
        <v>192</v>
      </c>
      <c r="E107" s="505" t="s">
        <v>179</v>
      </c>
      <c r="F107" s="506" t="s">
        <v>179</v>
      </c>
      <c r="G107" s="507" t="s">
        <v>179</v>
      </c>
      <c r="H107" s="508" t="s">
        <v>179</v>
      </c>
    </row>
    <row r="108" spans="1:11" ht="22.5">
      <c r="A108" s="667"/>
      <c r="B108" s="248"/>
      <c r="C108" s="248"/>
      <c r="D108" s="313" t="s">
        <v>637</v>
      </c>
      <c r="E108" s="216" t="s">
        <v>560</v>
      </c>
      <c r="F108" s="466">
        <f>2*20</f>
        <v>40</v>
      </c>
      <c r="G108" s="494"/>
      <c r="H108" s="413"/>
    </row>
    <row r="109" spans="1:11" ht="33.75">
      <c r="A109" s="513" t="s">
        <v>800</v>
      </c>
      <c r="B109" s="248"/>
      <c r="C109" s="248"/>
      <c r="D109" s="313" t="s">
        <v>638</v>
      </c>
      <c r="E109" s="216" t="s">
        <v>560</v>
      </c>
      <c r="F109" s="466">
        <v>3.7</v>
      </c>
      <c r="G109" s="494"/>
      <c r="H109" s="413"/>
    </row>
    <row r="110" spans="1:11" ht="22.5">
      <c r="A110" s="513" t="s">
        <v>801</v>
      </c>
      <c r="B110" s="248"/>
      <c r="C110" s="248"/>
      <c r="D110" s="313" t="s">
        <v>639</v>
      </c>
      <c r="E110" s="216" t="s">
        <v>560</v>
      </c>
      <c r="F110" s="466">
        <f>6.5*2</f>
        <v>13</v>
      </c>
      <c r="G110" s="494"/>
      <c r="H110" s="413"/>
    </row>
    <row r="111" spans="1:11" ht="33.75">
      <c r="A111" s="513" t="s">
        <v>802</v>
      </c>
      <c r="B111" s="248"/>
      <c r="C111" s="248"/>
      <c r="D111" s="313" t="s">
        <v>640</v>
      </c>
      <c r="E111" s="216" t="s">
        <v>560</v>
      </c>
      <c r="F111" s="466">
        <v>65</v>
      </c>
      <c r="G111" s="494"/>
      <c r="H111" s="413"/>
    </row>
    <row r="112" spans="1:11" ht="22.5">
      <c r="A112" s="513" t="s">
        <v>803</v>
      </c>
      <c r="B112" s="248"/>
      <c r="C112" s="248"/>
      <c r="D112" s="313" t="s">
        <v>641</v>
      </c>
      <c r="E112" s="216" t="s">
        <v>560</v>
      </c>
      <c r="F112" s="466">
        <v>3.18</v>
      </c>
      <c r="G112" s="494"/>
      <c r="H112" s="413"/>
    </row>
    <row r="113" spans="1:8" ht="22.5" customHeight="1">
      <c r="A113" s="668" t="s">
        <v>804</v>
      </c>
      <c r="B113" s="225" t="s">
        <v>529</v>
      </c>
      <c r="C113" s="478" t="s">
        <v>642</v>
      </c>
      <c r="D113" s="514" t="s">
        <v>643</v>
      </c>
      <c r="E113" s="479" t="s">
        <v>179</v>
      </c>
      <c r="F113" s="479" t="s">
        <v>179</v>
      </c>
      <c r="G113" s="475" t="s">
        <v>179</v>
      </c>
      <c r="H113" s="476" t="s">
        <v>179</v>
      </c>
    </row>
    <row r="114" spans="1:8" ht="90.75" thickBot="1">
      <c r="A114" s="669"/>
      <c r="B114" s="240"/>
      <c r="C114" s="484"/>
      <c r="D114" s="260" t="s">
        <v>644</v>
      </c>
      <c r="E114" s="515" t="s">
        <v>32</v>
      </c>
      <c r="F114" s="516">
        <v>167</v>
      </c>
      <c r="G114" s="416"/>
      <c r="H114" s="468"/>
    </row>
    <row r="115" spans="1:8" ht="12" thickBot="1">
      <c r="A115" s="402">
        <v>12</v>
      </c>
      <c r="B115" s="403"/>
      <c r="C115" s="403" t="s">
        <v>645</v>
      </c>
      <c r="D115" s="673" t="s">
        <v>646</v>
      </c>
      <c r="E115" s="674" t="s">
        <v>179</v>
      </c>
      <c r="F115" s="674" t="s">
        <v>179</v>
      </c>
      <c r="G115" s="675" t="s">
        <v>179</v>
      </c>
      <c r="H115" s="171"/>
    </row>
    <row r="116" spans="1:8" ht="11.25" customHeight="1">
      <c r="A116" s="666" t="s">
        <v>805</v>
      </c>
      <c r="B116" s="225" t="s">
        <v>529</v>
      </c>
      <c r="C116" s="284" t="s">
        <v>647</v>
      </c>
      <c r="D116" s="517" t="s">
        <v>193</v>
      </c>
      <c r="E116" s="308" t="s">
        <v>179</v>
      </c>
      <c r="F116" s="309" t="s">
        <v>179</v>
      </c>
      <c r="G116" s="310" t="s">
        <v>179</v>
      </c>
      <c r="H116" s="311" t="s">
        <v>179</v>
      </c>
    </row>
    <row r="117" spans="1:8" ht="22.5">
      <c r="A117" s="670"/>
      <c r="B117" s="312"/>
      <c r="C117" s="312"/>
      <c r="D117" s="518" t="s">
        <v>740</v>
      </c>
      <c r="E117" s="308" t="s">
        <v>179</v>
      </c>
      <c r="F117" s="309" t="s">
        <v>179</v>
      </c>
      <c r="G117" s="310" t="s">
        <v>179</v>
      </c>
      <c r="H117" s="311" t="s">
        <v>179</v>
      </c>
    </row>
    <row r="118" spans="1:8" ht="22.5">
      <c r="A118" s="670"/>
      <c r="B118" s="248"/>
      <c r="C118" s="248"/>
      <c r="D118" s="519" t="s">
        <v>648</v>
      </c>
      <c r="E118" s="314" t="s">
        <v>194</v>
      </c>
      <c r="F118" s="520">
        <f>2.8154+34.37154+12.82884+63.39787+98.323+53.7884+190.04058</f>
        <v>455.56599999999997</v>
      </c>
      <c r="G118" s="477"/>
      <c r="H118" s="413"/>
    </row>
    <row r="119" spans="1:8" ht="56.25">
      <c r="A119" s="172" t="s">
        <v>806</v>
      </c>
      <c r="B119" s="248"/>
      <c r="C119" s="248"/>
      <c r="D119" s="519" t="s">
        <v>741</v>
      </c>
      <c r="E119" s="314" t="s">
        <v>194</v>
      </c>
      <c r="F119" s="520">
        <f>(0.005*0.14*8.6*4*7850)*0.001</f>
        <v>0.189</v>
      </c>
      <c r="G119" s="330"/>
      <c r="H119" s="413"/>
    </row>
    <row r="120" spans="1:8" ht="22.5">
      <c r="A120" s="172" t="s">
        <v>807</v>
      </c>
      <c r="B120" s="431"/>
      <c r="C120" s="431"/>
      <c r="D120" s="521" t="s">
        <v>649</v>
      </c>
      <c r="E120" s="480" t="s">
        <v>194</v>
      </c>
      <c r="F120" s="522">
        <f>0.032+0.211</f>
        <v>0.24299999999999999</v>
      </c>
      <c r="G120" s="482"/>
      <c r="H120" s="438"/>
    </row>
    <row r="121" spans="1:8" ht="90">
      <c r="A121" s="172" t="s">
        <v>808</v>
      </c>
      <c r="B121" s="248"/>
      <c r="C121" s="248"/>
      <c r="D121" s="519" t="s">
        <v>742</v>
      </c>
      <c r="E121" s="314" t="s">
        <v>6</v>
      </c>
      <c r="F121" s="520">
        <v>200</v>
      </c>
      <c r="G121" s="330"/>
      <c r="H121" s="413"/>
    </row>
    <row r="122" spans="1:8" ht="22.5">
      <c r="A122" s="172" t="s">
        <v>809</v>
      </c>
      <c r="B122" s="248"/>
      <c r="C122" s="248"/>
      <c r="D122" s="519" t="s">
        <v>650</v>
      </c>
      <c r="E122" s="314" t="s">
        <v>6</v>
      </c>
      <c r="F122" s="520">
        <v>396</v>
      </c>
      <c r="G122" s="330"/>
      <c r="H122" s="413"/>
    </row>
    <row r="123" spans="1:8" ht="22.5" customHeight="1">
      <c r="A123" s="668" t="s">
        <v>810</v>
      </c>
      <c r="B123" s="225" t="s">
        <v>529</v>
      </c>
      <c r="C123" s="294" t="s">
        <v>651</v>
      </c>
      <c r="D123" s="523" t="s">
        <v>652</v>
      </c>
      <c r="E123" s="474" t="s">
        <v>179</v>
      </c>
      <c r="F123" s="479" t="s">
        <v>179</v>
      </c>
      <c r="G123" s="475" t="s">
        <v>179</v>
      </c>
      <c r="H123" s="476" t="s">
        <v>179</v>
      </c>
    </row>
    <row r="124" spans="1:8">
      <c r="A124" s="667"/>
      <c r="B124" s="431"/>
      <c r="C124" s="431"/>
      <c r="D124" s="521" t="s">
        <v>653</v>
      </c>
      <c r="E124" s="480" t="s">
        <v>32</v>
      </c>
      <c r="F124" s="522">
        <v>254.24</v>
      </c>
      <c r="G124" s="482"/>
      <c r="H124" s="438"/>
    </row>
    <row r="125" spans="1:8" ht="11.25" customHeight="1">
      <c r="A125" s="668" t="s">
        <v>811</v>
      </c>
      <c r="B125" s="225" t="s">
        <v>529</v>
      </c>
      <c r="C125" s="284" t="s">
        <v>654</v>
      </c>
      <c r="D125" s="517" t="s">
        <v>195</v>
      </c>
      <c r="E125" s="308" t="s">
        <v>179</v>
      </c>
      <c r="F125" s="309" t="s">
        <v>179</v>
      </c>
      <c r="G125" s="310" t="s">
        <v>179</v>
      </c>
      <c r="H125" s="311" t="s">
        <v>179</v>
      </c>
    </row>
    <row r="126" spans="1:8" ht="56.25">
      <c r="A126" s="667"/>
      <c r="B126" s="462"/>
      <c r="C126" s="462"/>
      <c r="D126" s="524" t="s">
        <v>743</v>
      </c>
      <c r="E126" s="480" t="s">
        <v>194</v>
      </c>
      <c r="F126" s="522">
        <f>F118</f>
        <v>455.56599999999997</v>
      </c>
      <c r="G126" s="501"/>
      <c r="H126" s="438"/>
    </row>
    <row r="127" spans="1:8" ht="11.25" customHeight="1">
      <c r="A127" s="668" t="s">
        <v>860</v>
      </c>
      <c r="B127" s="225" t="s">
        <v>529</v>
      </c>
      <c r="C127" s="284" t="s">
        <v>655</v>
      </c>
      <c r="D127" s="517" t="s">
        <v>196</v>
      </c>
      <c r="E127" s="308" t="s">
        <v>179</v>
      </c>
      <c r="F127" s="309" t="s">
        <v>179</v>
      </c>
      <c r="G127" s="310" t="s">
        <v>179</v>
      </c>
      <c r="H127" s="311" t="s">
        <v>179</v>
      </c>
    </row>
    <row r="128" spans="1:8" ht="45.75" thickBot="1">
      <c r="A128" s="667"/>
      <c r="B128" s="312"/>
      <c r="C128" s="312"/>
      <c r="D128" s="525" t="s">
        <v>744</v>
      </c>
      <c r="E128" s="314" t="s">
        <v>194</v>
      </c>
      <c r="F128" s="520">
        <f>F126</f>
        <v>455.56599999999997</v>
      </c>
      <c r="G128" s="467"/>
      <c r="H128" s="413"/>
    </row>
    <row r="129" spans="1:8" ht="12" thickBot="1">
      <c r="A129" s="402">
        <v>13</v>
      </c>
      <c r="B129" s="403"/>
      <c r="C129" s="403" t="s">
        <v>656</v>
      </c>
      <c r="D129" s="673" t="s">
        <v>657</v>
      </c>
      <c r="E129" s="674" t="s">
        <v>179</v>
      </c>
      <c r="F129" s="674" t="s">
        <v>179</v>
      </c>
      <c r="G129" s="675" t="s">
        <v>179</v>
      </c>
      <c r="H129" s="171"/>
    </row>
    <row r="130" spans="1:8">
      <c r="A130" s="668" t="s">
        <v>812</v>
      </c>
      <c r="B130" s="278" t="s">
        <v>529</v>
      </c>
      <c r="C130" s="284" t="s">
        <v>549</v>
      </c>
      <c r="D130" s="333" t="s">
        <v>227</v>
      </c>
      <c r="E130" s="526" t="s">
        <v>179</v>
      </c>
      <c r="F130" s="527" t="s">
        <v>179</v>
      </c>
      <c r="G130" s="528" t="s">
        <v>179</v>
      </c>
      <c r="H130" s="529" t="s">
        <v>179</v>
      </c>
    </row>
    <row r="131" spans="1:8" ht="67.5">
      <c r="A131" s="667"/>
      <c r="B131" s="431"/>
      <c r="C131" s="431"/>
      <c r="D131" s="347" t="s">
        <v>658</v>
      </c>
      <c r="E131" s="530" t="s">
        <v>559</v>
      </c>
      <c r="F131" s="436">
        <v>420</v>
      </c>
      <c r="G131" s="437"/>
      <c r="H131" s="438"/>
    </row>
    <row r="132" spans="1:8" ht="22.5">
      <c r="A132" s="668" t="s">
        <v>813</v>
      </c>
      <c r="B132" s="225" t="s">
        <v>529</v>
      </c>
      <c r="C132" s="284" t="s">
        <v>659</v>
      </c>
      <c r="D132" s="531" t="s">
        <v>660</v>
      </c>
      <c r="E132" s="458" t="s">
        <v>179</v>
      </c>
      <c r="F132" s="459" t="s">
        <v>179</v>
      </c>
      <c r="G132" s="460" t="s">
        <v>179</v>
      </c>
      <c r="H132" s="461" t="s">
        <v>179</v>
      </c>
    </row>
    <row r="133" spans="1:8" ht="45">
      <c r="A133" s="667"/>
      <c r="B133" s="312"/>
      <c r="C133" s="312"/>
      <c r="D133" s="276" t="s">
        <v>197</v>
      </c>
      <c r="E133" s="216" t="s">
        <v>751</v>
      </c>
      <c r="F133" s="217">
        <v>450</v>
      </c>
      <c r="G133" s="494"/>
      <c r="H133" s="413"/>
    </row>
    <row r="134" spans="1:8" ht="33.75">
      <c r="A134" s="513" t="s">
        <v>814</v>
      </c>
      <c r="B134" s="248"/>
      <c r="C134" s="248"/>
      <c r="D134" s="276" t="s">
        <v>198</v>
      </c>
      <c r="E134" s="216" t="s">
        <v>751</v>
      </c>
      <c r="F134" s="217">
        <v>960</v>
      </c>
      <c r="G134" s="532"/>
      <c r="H134" s="413"/>
    </row>
    <row r="135" spans="1:8" ht="22.5">
      <c r="A135" s="668" t="s">
        <v>815</v>
      </c>
      <c r="B135" s="225" t="s">
        <v>529</v>
      </c>
      <c r="C135" s="533" t="s">
        <v>661</v>
      </c>
      <c r="D135" s="531" t="s">
        <v>662</v>
      </c>
      <c r="E135" s="505" t="s">
        <v>179</v>
      </c>
      <c r="F135" s="506" t="s">
        <v>179</v>
      </c>
      <c r="G135" s="507" t="s">
        <v>179</v>
      </c>
      <c r="H135" s="508" t="s">
        <v>179</v>
      </c>
    </row>
    <row r="136" spans="1:8" ht="45">
      <c r="A136" s="667"/>
      <c r="B136" s="248"/>
      <c r="C136" s="248"/>
      <c r="D136" s="260" t="s">
        <v>663</v>
      </c>
      <c r="E136" s="216" t="s">
        <v>559</v>
      </c>
      <c r="F136" s="273">
        <v>475</v>
      </c>
      <c r="G136" s="275"/>
      <c r="H136" s="413"/>
    </row>
    <row r="137" spans="1:8" ht="11.25" customHeight="1">
      <c r="A137" s="668" t="s">
        <v>816</v>
      </c>
      <c r="B137" s="225" t="s">
        <v>529</v>
      </c>
      <c r="C137" s="534" t="s">
        <v>664</v>
      </c>
      <c r="D137" s="434" t="s">
        <v>665</v>
      </c>
      <c r="E137" s="377" t="s">
        <v>179</v>
      </c>
      <c r="F137" s="377" t="s">
        <v>179</v>
      </c>
      <c r="G137" s="378" t="s">
        <v>179</v>
      </c>
      <c r="H137" s="379" t="s">
        <v>179</v>
      </c>
    </row>
    <row r="138" spans="1:8" ht="33.75">
      <c r="A138" s="667"/>
      <c r="B138" s="248"/>
      <c r="C138" s="248"/>
      <c r="D138" s="454" t="s">
        <v>181</v>
      </c>
      <c r="E138" s="216" t="s">
        <v>559</v>
      </c>
      <c r="F138" s="217">
        <v>530</v>
      </c>
      <c r="G138" s="275"/>
      <c r="H138" s="413"/>
    </row>
    <row r="139" spans="1:8" ht="45.75" thickBot="1">
      <c r="A139" s="513" t="s">
        <v>861</v>
      </c>
      <c r="B139" s="265"/>
      <c r="C139" s="535"/>
      <c r="D139" s="536" t="s">
        <v>666</v>
      </c>
      <c r="E139" s="267" t="s">
        <v>559</v>
      </c>
      <c r="F139" s="537">
        <f>137*0.25</f>
        <v>34.299999999999997</v>
      </c>
      <c r="G139" s="538"/>
      <c r="H139" s="539"/>
    </row>
    <row r="140" spans="1:8" ht="12" thickBot="1">
      <c r="A140" s="402">
        <v>14</v>
      </c>
      <c r="B140" s="403"/>
      <c r="C140" s="403" t="s">
        <v>667</v>
      </c>
      <c r="D140" s="673" t="s">
        <v>668</v>
      </c>
      <c r="E140" s="674" t="s">
        <v>179</v>
      </c>
      <c r="F140" s="674" t="s">
        <v>179</v>
      </c>
      <c r="G140" s="675" t="s">
        <v>179</v>
      </c>
      <c r="H140" s="171"/>
    </row>
    <row r="141" spans="1:8">
      <c r="A141" s="668" t="s">
        <v>817</v>
      </c>
      <c r="B141" s="278" t="s">
        <v>529</v>
      </c>
      <c r="C141" s="284" t="s">
        <v>669</v>
      </c>
      <c r="D141" s="540" t="s">
        <v>199</v>
      </c>
      <c r="E141" s="458" t="s">
        <v>179</v>
      </c>
      <c r="F141" s="459" t="s">
        <v>179</v>
      </c>
      <c r="G141" s="460" t="s">
        <v>179</v>
      </c>
      <c r="H141" s="461" t="s">
        <v>179</v>
      </c>
    </row>
    <row r="142" spans="1:8" ht="33.75">
      <c r="A142" s="667"/>
      <c r="B142" s="240"/>
      <c r="C142" s="240"/>
      <c r="D142" s="541" t="s">
        <v>670</v>
      </c>
      <c r="E142" s="510" t="s">
        <v>6</v>
      </c>
      <c r="F142" s="542">
        <v>8</v>
      </c>
      <c r="G142" s="543"/>
      <c r="H142" s="413"/>
    </row>
    <row r="143" spans="1:8" ht="11.25" customHeight="1">
      <c r="A143" s="668" t="s">
        <v>818</v>
      </c>
      <c r="B143" s="225" t="s">
        <v>529</v>
      </c>
      <c r="C143" s="294" t="s">
        <v>671</v>
      </c>
      <c r="D143" s="376" t="s">
        <v>745</v>
      </c>
      <c r="E143" s="474" t="s">
        <v>179</v>
      </c>
      <c r="F143" s="479" t="s">
        <v>179</v>
      </c>
      <c r="G143" s="475" t="s">
        <v>179</v>
      </c>
      <c r="H143" s="476" t="s">
        <v>179</v>
      </c>
    </row>
    <row r="144" spans="1:8" ht="33.75">
      <c r="A144" s="667"/>
      <c r="B144" s="240"/>
      <c r="C144" s="284"/>
      <c r="D144" s="544" t="s">
        <v>746</v>
      </c>
      <c r="E144" s="314" t="s">
        <v>32</v>
      </c>
      <c r="F144" s="466">
        <v>120</v>
      </c>
      <c r="G144" s="467"/>
      <c r="H144" s="413"/>
    </row>
    <row r="145" spans="1:8" ht="33.75">
      <c r="A145" s="513" t="s">
        <v>819</v>
      </c>
      <c r="B145" s="240"/>
      <c r="C145" s="284"/>
      <c r="D145" s="544" t="s">
        <v>747</v>
      </c>
      <c r="E145" s="314" t="s">
        <v>32</v>
      </c>
      <c r="F145" s="466">
        <v>3</v>
      </c>
      <c r="G145" s="494"/>
      <c r="H145" s="413"/>
    </row>
    <row r="146" spans="1:8" ht="33.75">
      <c r="A146" s="513" t="s">
        <v>820</v>
      </c>
      <c r="B146" s="462"/>
      <c r="C146" s="545"/>
      <c r="D146" s="546" t="s">
        <v>672</v>
      </c>
      <c r="E146" s="232" t="s">
        <v>6</v>
      </c>
      <c r="F146" s="106">
        <v>32</v>
      </c>
      <c r="G146" s="532"/>
      <c r="H146" s="438"/>
    </row>
    <row r="147" spans="1:8" ht="11.25" customHeight="1">
      <c r="A147" s="668" t="s">
        <v>821</v>
      </c>
      <c r="B147" s="225" t="s">
        <v>529</v>
      </c>
      <c r="C147" s="484" t="s">
        <v>673</v>
      </c>
      <c r="D147" s="547" t="s">
        <v>674</v>
      </c>
      <c r="E147" s="308" t="s">
        <v>179</v>
      </c>
      <c r="F147" s="308" t="s">
        <v>179</v>
      </c>
      <c r="G147" s="310" t="s">
        <v>179</v>
      </c>
      <c r="H147" s="311" t="s">
        <v>179</v>
      </c>
    </row>
    <row r="148" spans="1:8" ht="22.5">
      <c r="A148" s="667"/>
      <c r="B148" s="312"/>
      <c r="C148" s="484"/>
      <c r="D148" s="276" t="s">
        <v>675</v>
      </c>
      <c r="E148" s="216" t="s">
        <v>6</v>
      </c>
      <c r="F148" s="109">
        <v>22</v>
      </c>
      <c r="G148" s="494"/>
      <c r="H148" s="413"/>
    </row>
    <row r="149" spans="1:8" ht="33.75">
      <c r="A149" s="513" t="s">
        <v>822</v>
      </c>
      <c r="B149" s="312"/>
      <c r="C149" s="484"/>
      <c r="D149" s="276" t="s">
        <v>676</v>
      </c>
      <c r="E149" s="314" t="s">
        <v>559</v>
      </c>
      <c r="F149" s="466">
        <f>0.25*123.6</f>
        <v>30.9</v>
      </c>
      <c r="G149" s="494"/>
      <c r="H149" s="413"/>
    </row>
    <row r="150" spans="1:8" ht="23.25" thickBot="1">
      <c r="A150" s="513" t="s">
        <v>862</v>
      </c>
      <c r="B150" s="312"/>
      <c r="C150" s="484"/>
      <c r="D150" s="276" t="s">
        <v>677</v>
      </c>
      <c r="E150" s="314" t="s">
        <v>32</v>
      </c>
      <c r="F150" s="466">
        <v>210.3</v>
      </c>
      <c r="G150" s="494"/>
      <c r="H150" s="413"/>
    </row>
    <row r="151" spans="1:8" ht="12" thickBot="1">
      <c r="A151" s="402">
        <v>15</v>
      </c>
      <c r="B151" s="403"/>
      <c r="C151" s="403" t="s">
        <v>678</v>
      </c>
      <c r="D151" s="673" t="s">
        <v>679</v>
      </c>
      <c r="E151" s="674" t="s">
        <v>179</v>
      </c>
      <c r="F151" s="674" t="s">
        <v>179</v>
      </c>
      <c r="G151" s="675" t="s">
        <v>179</v>
      </c>
      <c r="H151" s="171"/>
    </row>
    <row r="152" spans="1:8">
      <c r="A152" s="668" t="s">
        <v>823</v>
      </c>
      <c r="B152" s="278" t="s">
        <v>529</v>
      </c>
      <c r="C152" s="548" t="s">
        <v>680</v>
      </c>
      <c r="D152" s="549" t="s">
        <v>200</v>
      </c>
      <c r="E152" s="492" t="s">
        <v>179</v>
      </c>
      <c r="F152" s="550" t="s">
        <v>179</v>
      </c>
      <c r="G152" s="551" t="s">
        <v>179</v>
      </c>
      <c r="H152" s="552" t="s">
        <v>179</v>
      </c>
    </row>
    <row r="153" spans="1:8" ht="22.5">
      <c r="A153" s="667"/>
      <c r="B153" s="240"/>
      <c r="C153" s="240"/>
      <c r="D153" s="491" t="s">
        <v>681</v>
      </c>
      <c r="E153" s="492" t="s">
        <v>6</v>
      </c>
      <c r="F153" s="553">
        <v>1</v>
      </c>
      <c r="G153" s="554"/>
      <c r="H153" s="413"/>
    </row>
    <row r="154" spans="1:8" ht="22.5">
      <c r="A154" s="513" t="s">
        <v>824</v>
      </c>
      <c r="B154" s="240"/>
      <c r="C154" s="240"/>
      <c r="D154" s="491" t="s">
        <v>682</v>
      </c>
      <c r="E154" s="492" t="s">
        <v>6</v>
      </c>
      <c r="F154" s="553">
        <v>1</v>
      </c>
      <c r="G154" s="554"/>
      <c r="H154" s="413"/>
    </row>
    <row r="155" spans="1:8" ht="23.25" thickBot="1">
      <c r="A155" s="513" t="s">
        <v>863</v>
      </c>
      <c r="B155" s="265"/>
      <c r="C155" s="265"/>
      <c r="D155" s="555" t="s">
        <v>683</v>
      </c>
      <c r="E155" s="556" t="s">
        <v>6</v>
      </c>
      <c r="F155" s="557">
        <v>2</v>
      </c>
      <c r="G155" s="558"/>
      <c r="H155" s="559"/>
    </row>
    <row r="156" spans="1:8" ht="12" thickBot="1">
      <c r="A156" s="402">
        <v>16</v>
      </c>
      <c r="B156" s="403"/>
      <c r="C156" s="403" t="s">
        <v>684</v>
      </c>
      <c r="D156" s="673" t="s">
        <v>685</v>
      </c>
      <c r="E156" s="674" t="s">
        <v>179</v>
      </c>
      <c r="F156" s="674" t="s">
        <v>179</v>
      </c>
      <c r="G156" s="675" t="s">
        <v>179</v>
      </c>
      <c r="H156" s="171"/>
    </row>
    <row r="157" spans="1:8">
      <c r="A157" s="668" t="s">
        <v>825</v>
      </c>
      <c r="B157" s="278" t="s">
        <v>529</v>
      </c>
      <c r="C157" s="235" t="s">
        <v>686</v>
      </c>
      <c r="D157" s="547" t="s">
        <v>201</v>
      </c>
      <c r="E157" s="526" t="s">
        <v>179</v>
      </c>
      <c r="F157" s="527" t="s">
        <v>179</v>
      </c>
      <c r="G157" s="528" t="s">
        <v>179</v>
      </c>
      <c r="H157" s="529" t="s">
        <v>179</v>
      </c>
    </row>
    <row r="158" spans="1:8" ht="45">
      <c r="A158" s="667"/>
      <c r="B158" s="240"/>
      <c r="C158" s="240"/>
      <c r="D158" s="445" t="s">
        <v>687</v>
      </c>
      <c r="E158" s="216" t="s">
        <v>32</v>
      </c>
      <c r="F158" s="560">
        <v>15.52</v>
      </c>
      <c r="G158" s="275"/>
      <c r="H158" s="413"/>
    </row>
    <row r="159" spans="1:8" ht="56.25">
      <c r="A159" s="513" t="s">
        <v>826</v>
      </c>
      <c r="B159" s="240"/>
      <c r="C159" s="240"/>
      <c r="D159" s="260" t="s">
        <v>688</v>
      </c>
      <c r="E159" s="216" t="s">
        <v>32</v>
      </c>
      <c r="F159" s="560">
        <v>15.52</v>
      </c>
      <c r="G159" s="561"/>
      <c r="H159" s="413"/>
    </row>
    <row r="160" spans="1:8" ht="22.5" customHeight="1">
      <c r="A160" s="668" t="s">
        <v>827</v>
      </c>
      <c r="B160" s="225" t="s">
        <v>529</v>
      </c>
      <c r="C160" s="562" t="s">
        <v>689</v>
      </c>
      <c r="D160" s="531" t="s">
        <v>690</v>
      </c>
      <c r="E160" s="479" t="s">
        <v>179</v>
      </c>
      <c r="F160" s="479" t="s">
        <v>179</v>
      </c>
      <c r="G160" s="475" t="s">
        <v>179</v>
      </c>
      <c r="H160" s="476" t="s">
        <v>179</v>
      </c>
    </row>
    <row r="161" spans="1:8" ht="33.75">
      <c r="A161" s="670"/>
      <c r="B161" s="248"/>
      <c r="C161" s="235"/>
      <c r="D161" s="260" t="s">
        <v>691</v>
      </c>
      <c r="E161" s="216" t="s">
        <v>751</v>
      </c>
      <c r="F161" s="472">
        <v>1</v>
      </c>
      <c r="G161" s="317"/>
      <c r="H161" s="563"/>
    </row>
    <row r="162" spans="1:8" ht="22.5">
      <c r="A162" s="513" t="s">
        <v>828</v>
      </c>
      <c r="B162" s="240"/>
      <c r="C162" s="235"/>
      <c r="D162" s="491" t="s">
        <v>692</v>
      </c>
      <c r="E162" s="314" t="s">
        <v>559</v>
      </c>
      <c r="F162" s="472">
        <v>12</v>
      </c>
      <c r="G162" s="317"/>
      <c r="H162" s="563"/>
    </row>
    <row r="163" spans="1:8" ht="22.5">
      <c r="A163" s="513" t="s">
        <v>829</v>
      </c>
      <c r="B163" s="240"/>
      <c r="C163" s="235"/>
      <c r="D163" s="491" t="s">
        <v>693</v>
      </c>
      <c r="E163" s="314" t="s">
        <v>559</v>
      </c>
      <c r="F163" s="472">
        <v>36</v>
      </c>
      <c r="G163" s="317"/>
      <c r="H163" s="563"/>
    </row>
    <row r="164" spans="1:8" ht="22.5">
      <c r="A164" s="513" t="s">
        <v>830</v>
      </c>
      <c r="B164" s="240"/>
      <c r="C164" s="235"/>
      <c r="D164" s="491" t="s">
        <v>694</v>
      </c>
      <c r="E164" s="216" t="s">
        <v>32</v>
      </c>
      <c r="F164" s="472">
        <v>46</v>
      </c>
      <c r="G164" s="317"/>
      <c r="H164" s="563"/>
    </row>
    <row r="165" spans="1:8" ht="45">
      <c r="A165" s="513" t="s">
        <v>831</v>
      </c>
      <c r="B165" s="240"/>
      <c r="C165" s="235"/>
      <c r="D165" s="491" t="s">
        <v>695</v>
      </c>
      <c r="E165" s="216" t="s">
        <v>32</v>
      </c>
      <c r="F165" s="472">
        <v>46</v>
      </c>
      <c r="G165" s="317"/>
      <c r="H165" s="563"/>
    </row>
    <row r="166" spans="1:8" ht="22.5">
      <c r="A166" s="513" t="s">
        <v>832</v>
      </c>
      <c r="B166" s="240"/>
      <c r="C166" s="235"/>
      <c r="D166" s="491" t="s">
        <v>696</v>
      </c>
      <c r="E166" s="216" t="s">
        <v>32</v>
      </c>
      <c r="F166" s="472">
        <f>3.1*18+8.5*4</f>
        <v>89.8</v>
      </c>
      <c r="G166" s="317"/>
      <c r="H166" s="563"/>
    </row>
    <row r="167" spans="1:8" ht="23.25" thickBot="1">
      <c r="A167" s="513" t="s">
        <v>864</v>
      </c>
      <c r="B167" s="265"/>
      <c r="C167" s="564"/>
      <c r="D167" s="555" t="s">
        <v>697</v>
      </c>
      <c r="E167" s="216" t="s">
        <v>32</v>
      </c>
      <c r="F167" s="565">
        <f>3.1*18+8.5*4</f>
        <v>89.8</v>
      </c>
      <c r="G167" s="566"/>
      <c r="H167" s="567"/>
    </row>
    <row r="168" spans="1:8" ht="12" thickBot="1">
      <c r="A168" s="568">
        <v>17</v>
      </c>
      <c r="B168" s="403"/>
      <c r="C168" s="403" t="s">
        <v>698</v>
      </c>
      <c r="D168" s="673" t="s">
        <v>699</v>
      </c>
      <c r="E168" s="674" t="s">
        <v>179</v>
      </c>
      <c r="F168" s="674" t="s">
        <v>179</v>
      </c>
      <c r="G168" s="675" t="s">
        <v>179</v>
      </c>
      <c r="H168" s="171"/>
    </row>
    <row r="169" spans="1:8" ht="22.5" customHeight="1">
      <c r="A169" s="671" t="s">
        <v>833</v>
      </c>
      <c r="B169" s="278" t="s">
        <v>529</v>
      </c>
      <c r="C169" s="484" t="s">
        <v>700</v>
      </c>
      <c r="D169" s="276" t="s">
        <v>701</v>
      </c>
      <c r="E169" s="526" t="s">
        <v>179</v>
      </c>
      <c r="F169" s="527" t="s">
        <v>179</v>
      </c>
      <c r="G169" s="528" t="s">
        <v>179</v>
      </c>
      <c r="H169" s="529" t="s">
        <v>179</v>
      </c>
    </row>
    <row r="170" spans="1:8" ht="67.5">
      <c r="A170" s="671"/>
      <c r="B170" s="462"/>
      <c r="C170" s="462"/>
      <c r="D170" s="546" t="s">
        <v>748</v>
      </c>
      <c r="E170" s="232" t="s">
        <v>32</v>
      </c>
      <c r="F170" s="436">
        <v>137</v>
      </c>
      <c r="G170" s="569"/>
      <c r="H170" s="438"/>
    </row>
    <row r="171" spans="1:8" ht="11.25" customHeight="1">
      <c r="A171" s="671" t="s">
        <v>834</v>
      </c>
      <c r="B171" s="225" t="s">
        <v>529</v>
      </c>
      <c r="C171" s="294" t="s">
        <v>702</v>
      </c>
      <c r="D171" s="570" t="s">
        <v>703</v>
      </c>
      <c r="E171" s="571" t="s">
        <v>179</v>
      </c>
      <c r="F171" s="572" t="s">
        <v>179</v>
      </c>
      <c r="G171" s="573" t="s">
        <v>179</v>
      </c>
      <c r="H171" s="574" t="s">
        <v>179</v>
      </c>
    </row>
    <row r="172" spans="1:8" ht="22.5">
      <c r="A172" s="671"/>
      <c r="B172" s="462"/>
      <c r="C172" s="462"/>
      <c r="D172" s="503" t="s">
        <v>704</v>
      </c>
      <c r="E172" s="232" t="s">
        <v>32</v>
      </c>
      <c r="F172" s="436">
        <v>137</v>
      </c>
      <c r="G172" s="569"/>
      <c r="H172" s="438"/>
    </row>
    <row r="173" spans="1:8" ht="11.25" customHeight="1">
      <c r="A173" s="671" t="s">
        <v>835</v>
      </c>
      <c r="B173" s="225" t="s">
        <v>529</v>
      </c>
      <c r="C173" s="294" t="s">
        <v>705</v>
      </c>
      <c r="D173" s="570" t="s">
        <v>220</v>
      </c>
      <c r="E173" s="571" t="s">
        <v>179</v>
      </c>
      <c r="F173" s="572" t="s">
        <v>179</v>
      </c>
      <c r="G173" s="573" t="s">
        <v>179</v>
      </c>
      <c r="H173" s="574" t="s">
        <v>179</v>
      </c>
    </row>
    <row r="174" spans="1:8" ht="22.5">
      <c r="A174" s="671"/>
      <c r="B174" s="462"/>
      <c r="C174" s="462"/>
      <c r="D174" s="503" t="s">
        <v>706</v>
      </c>
      <c r="E174" s="232" t="s">
        <v>32</v>
      </c>
      <c r="F174" s="436">
        <v>61.2</v>
      </c>
      <c r="G174" s="437"/>
      <c r="H174" s="438"/>
    </row>
    <row r="175" spans="1:8" ht="11.25" customHeight="1">
      <c r="A175" s="671" t="s">
        <v>865</v>
      </c>
      <c r="B175" s="225" t="s">
        <v>529</v>
      </c>
      <c r="C175" s="235" t="s">
        <v>707</v>
      </c>
      <c r="D175" s="276" t="s">
        <v>202</v>
      </c>
      <c r="E175" s="571" t="s">
        <v>179</v>
      </c>
      <c r="F175" s="572" t="s">
        <v>179</v>
      </c>
      <c r="G175" s="573" t="s">
        <v>179</v>
      </c>
      <c r="H175" s="574" t="s">
        <v>179</v>
      </c>
    </row>
    <row r="176" spans="1:8" ht="90.75" thickBot="1">
      <c r="A176" s="671"/>
      <c r="B176" s="312"/>
      <c r="C176" s="312"/>
      <c r="D176" s="276" t="s">
        <v>749</v>
      </c>
      <c r="E176" s="216" t="s">
        <v>32</v>
      </c>
      <c r="F176" s="217">
        <v>167</v>
      </c>
      <c r="G176" s="467"/>
      <c r="H176" s="413"/>
    </row>
    <row r="177" spans="1:8" ht="12" thickBot="1">
      <c r="A177" s="575">
        <v>18</v>
      </c>
      <c r="B177" s="403"/>
      <c r="C177" s="403" t="s">
        <v>708</v>
      </c>
      <c r="D177" s="673" t="s">
        <v>709</v>
      </c>
      <c r="E177" s="674" t="s">
        <v>179</v>
      </c>
      <c r="F177" s="674" t="s">
        <v>179</v>
      </c>
      <c r="G177" s="675" t="s">
        <v>179</v>
      </c>
      <c r="H177" s="171"/>
    </row>
    <row r="178" spans="1:8" ht="33.75">
      <c r="A178" s="666" t="s">
        <v>836</v>
      </c>
      <c r="B178" s="225" t="s">
        <v>529</v>
      </c>
      <c r="C178" s="351" t="s">
        <v>552</v>
      </c>
      <c r="D178" s="276" t="s">
        <v>553</v>
      </c>
      <c r="E178" s="352" t="s">
        <v>179</v>
      </c>
      <c r="F178" s="353" t="s">
        <v>179</v>
      </c>
      <c r="G178" s="354" t="s">
        <v>179</v>
      </c>
      <c r="H178" s="355" t="s">
        <v>179</v>
      </c>
    </row>
    <row r="179" spans="1:8" ht="33.75">
      <c r="A179" s="670"/>
      <c r="B179" s="300"/>
      <c r="C179" s="300"/>
      <c r="D179" s="276" t="s">
        <v>710</v>
      </c>
      <c r="E179" s="222" t="s">
        <v>559</v>
      </c>
      <c r="F179" s="361">
        <v>130</v>
      </c>
      <c r="G179" s="362"/>
      <c r="H179" s="363"/>
    </row>
    <row r="180" spans="1:8" ht="45">
      <c r="A180" s="513" t="s">
        <v>837</v>
      </c>
      <c r="B180" s="300"/>
      <c r="C180" s="300"/>
      <c r="D180" s="276" t="s">
        <v>752</v>
      </c>
      <c r="E180" s="222" t="s">
        <v>559</v>
      </c>
      <c r="F180" s="361">
        <f>4.2*30.5</f>
        <v>128.1</v>
      </c>
      <c r="G180" s="362"/>
      <c r="H180" s="363"/>
    </row>
    <row r="181" spans="1:8" ht="33.75">
      <c r="A181" s="513" t="s">
        <v>838</v>
      </c>
      <c r="B181" s="364"/>
      <c r="C181" s="364"/>
      <c r="D181" s="276" t="s">
        <v>711</v>
      </c>
      <c r="E181" s="222" t="s">
        <v>559</v>
      </c>
      <c r="F181" s="361">
        <f>4.2*30.5</f>
        <v>128.1</v>
      </c>
      <c r="G181" s="362"/>
      <c r="H181" s="363"/>
    </row>
    <row r="182" spans="1:8" ht="22.5" customHeight="1">
      <c r="A182" s="670" t="s">
        <v>839</v>
      </c>
      <c r="B182" s="225" t="s">
        <v>529</v>
      </c>
      <c r="C182" s="365" t="s">
        <v>554</v>
      </c>
      <c r="D182" s="366" t="s">
        <v>228</v>
      </c>
      <c r="E182" s="367" t="s">
        <v>179</v>
      </c>
      <c r="F182" s="368" t="s">
        <v>179</v>
      </c>
      <c r="G182" s="369" t="s">
        <v>179</v>
      </c>
      <c r="H182" s="370" t="s">
        <v>179</v>
      </c>
    </row>
    <row r="183" spans="1:8" ht="56.25">
      <c r="A183" s="667"/>
      <c r="B183" s="240"/>
      <c r="C183" s="576"/>
      <c r="D183" s="577" t="s">
        <v>750</v>
      </c>
      <c r="E183" s="578" t="s">
        <v>32</v>
      </c>
      <c r="F183" s="579">
        <v>38</v>
      </c>
      <c r="G183" s="580"/>
      <c r="H183" s="219"/>
    </row>
    <row r="184" spans="1:8" ht="11.25" customHeight="1">
      <c r="A184" s="670" t="s">
        <v>840</v>
      </c>
      <c r="B184" s="225" t="s">
        <v>529</v>
      </c>
      <c r="C184" s="562" t="s">
        <v>712</v>
      </c>
      <c r="D184" s="581" t="s">
        <v>203</v>
      </c>
      <c r="E184" s="377" t="s">
        <v>179</v>
      </c>
      <c r="F184" s="377" t="s">
        <v>179</v>
      </c>
      <c r="G184" s="378" t="s">
        <v>179</v>
      </c>
      <c r="H184" s="379" t="s">
        <v>179</v>
      </c>
    </row>
    <row r="185" spans="1:8" ht="33.75">
      <c r="A185" s="667"/>
      <c r="B185" s="248"/>
      <c r="C185" s="248"/>
      <c r="D185" s="260" t="s">
        <v>713</v>
      </c>
      <c r="E185" s="216" t="s">
        <v>751</v>
      </c>
      <c r="F185" s="273">
        <v>65</v>
      </c>
      <c r="G185" s="242"/>
      <c r="H185" s="413"/>
    </row>
    <row r="186" spans="1:8" ht="33.75">
      <c r="A186" s="513" t="s">
        <v>841</v>
      </c>
      <c r="B186" s="248"/>
      <c r="C186" s="248"/>
      <c r="D186" s="260" t="s">
        <v>714</v>
      </c>
      <c r="E186" s="216" t="s">
        <v>32</v>
      </c>
      <c r="F186" s="273">
        <v>26</v>
      </c>
      <c r="G186" s="580"/>
      <c r="H186" s="413"/>
    </row>
    <row r="187" spans="1:8" ht="22.5" customHeight="1">
      <c r="A187" s="668" t="s">
        <v>842</v>
      </c>
      <c r="B187" s="225" t="s">
        <v>529</v>
      </c>
      <c r="C187" s="582" t="s">
        <v>715</v>
      </c>
      <c r="D187" s="583" t="s">
        <v>716</v>
      </c>
      <c r="E187" s="571" t="s">
        <v>179</v>
      </c>
      <c r="F187" s="572" t="s">
        <v>179</v>
      </c>
      <c r="G187" s="573" t="s">
        <v>179</v>
      </c>
      <c r="H187" s="476" t="s">
        <v>179</v>
      </c>
    </row>
    <row r="188" spans="1:8" ht="22.5">
      <c r="A188" s="667"/>
      <c r="B188" s="431"/>
      <c r="C188" s="584"/>
      <c r="D188" s="585" t="s">
        <v>717</v>
      </c>
      <c r="E188" s="586" t="s">
        <v>484</v>
      </c>
      <c r="F188" s="587">
        <v>1</v>
      </c>
      <c r="G188" s="588"/>
      <c r="H188" s="589"/>
    </row>
    <row r="189" spans="1:8" ht="22.5">
      <c r="A189" s="668" t="s">
        <v>843</v>
      </c>
      <c r="B189" s="225" t="s">
        <v>529</v>
      </c>
      <c r="C189" s="294" t="s">
        <v>555</v>
      </c>
      <c r="D189" s="523" t="s">
        <v>718</v>
      </c>
      <c r="E189" s="368" t="s">
        <v>179</v>
      </c>
      <c r="F189" s="368" t="s">
        <v>179</v>
      </c>
      <c r="G189" s="369" t="s">
        <v>179</v>
      </c>
      <c r="H189" s="370" t="s">
        <v>179</v>
      </c>
    </row>
    <row r="190" spans="1:8" ht="22.5">
      <c r="A190" s="667"/>
      <c r="B190" s="240"/>
      <c r="C190" s="284"/>
      <c r="D190" s="260" t="s">
        <v>719</v>
      </c>
      <c r="E190" s="216" t="s">
        <v>561</v>
      </c>
      <c r="F190" s="466">
        <v>710</v>
      </c>
      <c r="G190" s="494"/>
      <c r="H190" s="413"/>
    </row>
    <row r="191" spans="1:8" ht="45">
      <c r="A191" s="513" t="s">
        <v>844</v>
      </c>
      <c r="B191" s="312"/>
      <c r="C191" s="284"/>
      <c r="D191" s="260" t="s">
        <v>720</v>
      </c>
      <c r="E191" s="314" t="s">
        <v>559</v>
      </c>
      <c r="F191" s="466">
        <v>710</v>
      </c>
      <c r="G191" s="494"/>
      <c r="H191" s="413"/>
    </row>
    <row r="192" spans="1:8" ht="22.5">
      <c r="A192" s="513" t="s">
        <v>845</v>
      </c>
      <c r="B192" s="312"/>
      <c r="C192" s="284"/>
      <c r="D192" s="260" t="s">
        <v>721</v>
      </c>
      <c r="E192" s="314" t="s">
        <v>559</v>
      </c>
      <c r="F192" s="466">
        <v>220</v>
      </c>
      <c r="G192" s="494"/>
      <c r="H192" s="413"/>
    </row>
    <row r="193" spans="1:8" ht="33.75">
      <c r="A193" s="513" t="s">
        <v>846</v>
      </c>
      <c r="B193" s="318"/>
      <c r="C193" s="319"/>
      <c r="D193" s="590" t="s">
        <v>722</v>
      </c>
      <c r="E193" s="480" t="s">
        <v>559</v>
      </c>
      <c r="F193" s="481">
        <v>220</v>
      </c>
      <c r="G193" s="532"/>
      <c r="H193" s="438"/>
    </row>
    <row r="194" spans="1:8" ht="56.25">
      <c r="A194" s="513" t="s">
        <v>847</v>
      </c>
      <c r="B194" s="318"/>
      <c r="C194" s="319"/>
      <c r="D194" s="260" t="s">
        <v>723</v>
      </c>
      <c r="E194" s="480" t="s">
        <v>559</v>
      </c>
      <c r="F194" s="481">
        <v>220</v>
      </c>
      <c r="G194" s="494"/>
      <c r="H194" s="438"/>
    </row>
    <row r="195" spans="1:8" ht="22.5" customHeight="1">
      <c r="A195" s="668" t="s">
        <v>848</v>
      </c>
      <c r="B195" s="225" t="s">
        <v>529</v>
      </c>
      <c r="C195" s="562" t="s">
        <v>724</v>
      </c>
      <c r="D195" s="581" t="s">
        <v>207</v>
      </c>
      <c r="E195" s="377" t="s">
        <v>179</v>
      </c>
      <c r="F195" s="591" t="s">
        <v>179</v>
      </c>
      <c r="G195" s="378" t="s">
        <v>179</v>
      </c>
      <c r="H195" s="379" t="s">
        <v>179</v>
      </c>
    </row>
    <row r="196" spans="1:8" ht="22.5">
      <c r="A196" s="670"/>
      <c r="B196" s="240"/>
      <c r="C196" s="240"/>
      <c r="D196" s="260" t="s">
        <v>725</v>
      </c>
      <c r="E196" s="216" t="s">
        <v>560</v>
      </c>
      <c r="F196" s="592">
        <f>0.18*2</f>
        <v>0.36</v>
      </c>
      <c r="G196" s="242"/>
      <c r="H196" s="413"/>
    </row>
    <row r="197" spans="1:8" ht="33.75">
      <c r="A197" s="513" t="s">
        <v>849</v>
      </c>
      <c r="B197" s="240"/>
      <c r="C197" s="240"/>
      <c r="D197" s="260" t="s">
        <v>726</v>
      </c>
      <c r="E197" s="216" t="s">
        <v>560</v>
      </c>
      <c r="F197" s="592">
        <f>1.77*2</f>
        <v>3.54</v>
      </c>
      <c r="G197" s="242"/>
      <c r="H197" s="413"/>
    </row>
    <row r="198" spans="1:8" ht="22.5">
      <c r="A198" s="513" t="s">
        <v>850</v>
      </c>
      <c r="B198" s="240"/>
      <c r="C198" s="240"/>
      <c r="D198" s="260" t="s">
        <v>727</v>
      </c>
      <c r="E198" s="216" t="s">
        <v>560</v>
      </c>
      <c r="F198" s="592">
        <f>2.16*2</f>
        <v>4.32</v>
      </c>
      <c r="G198" s="242"/>
      <c r="H198" s="413"/>
    </row>
    <row r="199" spans="1:8" ht="22.5">
      <c r="A199" s="513" t="s">
        <v>851</v>
      </c>
      <c r="B199" s="462"/>
      <c r="C199" s="462"/>
      <c r="D199" s="590" t="s">
        <v>728</v>
      </c>
      <c r="E199" s="480" t="s">
        <v>194</v>
      </c>
      <c r="F199" s="593">
        <f>2*0.02524</f>
        <v>0.05</v>
      </c>
      <c r="G199" s="437"/>
      <c r="H199" s="438"/>
    </row>
    <row r="200" spans="1:8" ht="22.5" customHeight="1">
      <c r="A200" s="668" t="s">
        <v>852</v>
      </c>
      <c r="B200" s="225" t="s">
        <v>529</v>
      </c>
      <c r="C200" s="562" t="s">
        <v>729</v>
      </c>
      <c r="D200" s="594" t="s">
        <v>204</v>
      </c>
      <c r="E200" s="595" t="s">
        <v>179</v>
      </c>
      <c r="F200" s="596" t="s">
        <v>179</v>
      </c>
      <c r="G200" s="378" t="s">
        <v>179</v>
      </c>
      <c r="H200" s="379" t="s">
        <v>179</v>
      </c>
    </row>
    <row r="201" spans="1:8" ht="33.75">
      <c r="A201" s="667"/>
      <c r="B201" s="240"/>
      <c r="C201" s="240"/>
      <c r="D201" s="597" t="s">
        <v>205</v>
      </c>
      <c r="E201" s="598" t="s">
        <v>6</v>
      </c>
      <c r="F201" s="599">
        <v>16</v>
      </c>
      <c r="G201" s="580"/>
      <c r="H201" s="413"/>
    </row>
    <row r="202" spans="1:8" ht="22.5">
      <c r="A202" s="513" t="s">
        <v>853</v>
      </c>
      <c r="B202" s="462"/>
      <c r="C202" s="462"/>
      <c r="D202" s="600" t="s">
        <v>206</v>
      </c>
      <c r="E202" s="601" t="s">
        <v>6</v>
      </c>
      <c r="F202" s="602">
        <v>2</v>
      </c>
      <c r="G202" s="603"/>
      <c r="H202" s="438"/>
    </row>
    <row r="203" spans="1:8" ht="22.5">
      <c r="A203" s="668" t="s">
        <v>854</v>
      </c>
      <c r="B203" s="604" t="s">
        <v>529</v>
      </c>
      <c r="C203" s="235" t="s">
        <v>730</v>
      </c>
      <c r="D203" s="577" t="s">
        <v>731</v>
      </c>
      <c r="E203" s="308" t="s">
        <v>179</v>
      </c>
      <c r="F203" s="308" t="s">
        <v>179</v>
      </c>
      <c r="G203" s="310" t="s">
        <v>179</v>
      </c>
      <c r="H203" s="311" t="s">
        <v>179</v>
      </c>
    </row>
    <row r="204" spans="1:8" ht="67.5">
      <c r="A204" s="670"/>
      <c r="B204" s="248"/>
      <c r="C204" s="284"/>
      <c r="D204" s="544" t="s">
        <v>732</v>
      </c>
      <c r="E204" s="314" t="s">
        <v>559</v>
      </c>
      <c r="F204" s="466">
        <v>1030</v>
      </c>
      <c r="G204" s="494"/>
      <c r="H204" s="413"/>
    </row>
    <row r="205" spans="1:8" ht="56.25">
      <c r="A205" s="513" t="s">
        <v>855</v>
      </c>
      <c r="B205" s="431"/>
      <c r="C205" s="319"/>
      <c r="D205" s="546" t="s">
        <v>733</v>
      </c>
      <c r="E205" s="480" t="s">
        <v>559</v>
      </c>
      <c r="F205" s="520">
        <f>2.8154+34.37154+12.82884+63.39787+98.323+53.7884+190.04058</f>
        <v>455.56599999999997</v>
      </c>
      <c r="G205" s="532"/>
      <c r="H205" s="438"/>
    </row>
    <row r="206" spans="1:8" ht="22.5" customHeight="1">
      <c r="A206" s="668" t="s">
        <v>856</v>
      </c>
      <c r="B206" s="225" t="s">
        <v>529</v>
      </c>
      <c r="C206" s="562" t="s">
        <v>734</v>
      </c>
      <c r="D206" s="581" t="s">
        <v>735</v>
      </c>
      <c r="E206" s="377" t="s">
        <v>179</v>
      </c>
      <c r="F206" s="377" t="s">
        <v>179</v>
      </c>
      <c r="G206" s="378" t="s">
        <v>179</v>
      </c>
      <c r="H206" s="379" t="s">
        <v>179</v>
      </c>
    </row>
    <row r="207" spans="1:8" ht="33.75">
      <c r="A207" s="670"/>
      <c r="B207" s="248"/>
      <c r="C207" s="248"/>
      <c r="D207" s="260" t="s">
        <v>736</v>
      </c>
      <c r="E207" s="216" t="s">
        <v>751</v>
      </c>
      <c r="F207" s="273">
        <v>125</v>
      </c>
      <c r="G207" s="242"/>
      <c r="H207" s="413"/>
    </row>
    <row r="208" spans="1:8" ht="45">
      <c r="A208" s="513" t="s">
        <v>857</v>
      </c>
      <c r="B208" s="248"/>
      <c r="C208" s="248"/>
      <c r="D208" s="260" t="s">
        <v>737</v>
      </c>
      <c r="E208" s="216" t="s">
        <v>751</v>
      </c>
      <c r="F208" s="273">
        <v>645</v>
      </c>
      <c r="G208" s="580"/>
      <c r="H208" s="413"/>
    </row>
    <row r="209" spans="1:8" ht="45">
      <c r="A209" s="513" t="s">
        <v>858</v>
      </c>
      <c r="B209" s="240"/>
      <c r="C209" s="235"/>
      <c r="D209" s="491" t="s">
        <v>738</v>
      </c>
      <c r="E209" s="314" t="s">
        <v>559</v>
      </c>
      <c r="F209" s="472">
        <v>11</v>
      </c>
      <c r="G209" s="317"/>
      <c r="H209" s="563"/>
    </row>
    <row r="210" spans="1:8" ht="23.25" thickBot="1">
      <c r="A210" s="513" t="s">
        <v>866</v>
      </c>
      <c r="B210" s="248"/>
      <c r="C210" s="248"/>
      <c r="D210" s="260" t="s">
        <v>739</v>
      </c>
      <c r="E210" s="216" t="s">
        <v>560</v>
      </c>
      <c r="F210" s="273">
        <v>690</v>
      </c>
      <c r="G210" s="580"/>
      <c r="H210" s="413"/>
    </row>
    <row r="211" spans="1:8" ht="14.25" customHeight="1" thickBot="1">
      <c r="A211" s="648" t="s">
        <v>90</v>
      </c>
      <c r="B211" s="649"/>
      <c r="C211" s="649"/>
      <c r="D211" s="650"/>
      <c r="E211" s="654"/>
      <c r="F211" s="655"/>
      <c r="G211" s="655"/>
      <c r="H211" s="656"/>
    </row>
    <row r="212" spans="1:8" ht="12" thickBot="1">
      <c r="A212" s="648" t="s">
        <v>894</v>
      </c>
      <c r="B212" s="649"/>
      <c r="C212" s="649"/>
      <c r="D212" s="650"/>
      <c r="E212" s="654"/>
      <c r="F212" s="655"/>
      <c r="G212" s="655"/>
      <c r="H212" s="656"/>
    </row>
    <row r="213" spans="1:8" ht="12" thickBot="1">
      <c r="A213" s="648" t="s">
        <v>91</v>
      </c>
      <c r="B213" s="649"/>
      <c r="C213" s="649"/>
      <c r="D213" s="650"/>
      <c r="E213" s="654"/>
      <c r="F213" s="655"/>
      <c r="G213" s="655"/>
      <c r="H213" s="656"/>
    </row>
    <row r="214" spans="1:8">
      <c r="A214" s="149"/>
      <c r="B214" s="149"/>
      <c r="C214" s="149"/>
      <c r="D214" s="149"/>
      <c r="E214" s="125"/>
      <c r="F214" s="150"/>
      <c r="G214" s="29"/>
      <c r="H214" s="29"/>
    </row>
    <row r="215" spans="1:8">
      <c r="A215" s="138"/>
      <c r="B215" s="138"/>
      <c r="C215" s="138"/>
      <c r="D215" s="138"/>
      <c r="E215" s="139"/>
      <c r="F215" s="138"/>
      <c r="G215" s="140"/>
      <c r="H215" s="29"/>
    </row>
    <row r="216" spans="1:8">
      <c r="A216" s="138" t="s">
        <v>927</v>
      </c>
      <c r="B216" s="138"/>
      <c r="C216" s="634" t="s">
        <v>141</v>
      </c>
      <c r="D216" s="634"/>
      <c r="E216" s="634"/>
      <c r="F216" s="634"/>
      <c r="G216" s="634"/>
      <c r="H216" s="29"/>
    </row>
    <row r="217" spans="1:8">
      <c r="A217" s="138"/>
      <c r="B217" s="138"/>
      <c r="C217" s="634" t="s">
        <v>142</v>
      </c>
      <c r="D217" s="634"/>
      <c r="E217" s="634"/>
      <c r="F217" s="634"/>
      <c r="G217" s="634"/>
      <c r="H217" s="29"/>
    </row>
    <row r="218" spans="1:8">
      <c r="A218" s="138"/>
      <c r="B218" s="138"/>
      <c r="C218" s="141"/>
      <c r="D218" s="141"/>
      <c r="E218" s="142"/>
      <c r="F218" s="141"/>
      <c r="G218" s="143"/>
      <c r="H218" s="29"/>
    </row>
    <row r="219" spans="1:8">
      <c r="A219" s="138" t="s">
        <v>415</v>
      </c>
      <c r="B219" s="138"/>
      <c r="C219" s="138"/>
      <c r="D219" s="149"/>
      <c r="E219" s="139"/>
      <c r="F219" s="138"/>
      <c r="G219" s="140"/>
      <c r="H219" s="29"/>
    </row>
    <row r="220" spans="1:8">
      <c r="A220" s="138"/>
      <c r="B220" s="138"/>
      <c r="C220" s="138"/>
      <c r="D220" s="149"/>
      <c r="E220" s="138" t="s">
        <v>143</v>
      </c>
      <c r="F220" s="138"/>
      <c r="G220" s="140"/>
      <c r="H220" s="29"/>
    </row>
    <row r="221" spans="1:8">
      <c r="A221" s="138"/>
      <c r="B221" s="138"/>
      <c r="C221" s="138"/>
      <c r="D221" s="149"/>
      <c r="E221" s="138" t="s">
        <v>144</v>
      </c>
      <c r="F221" s="138"/>
      <c r="G221" s="140"/>
      <c r="H221" s="29"/>
    </row>
    <row r="222" spans="1:8">
      <c r="A222" s="605"/>
      <c r="B222" s="605"/>
      <c r="C222" s="605"/>
      <c r="D222" s="605"/>
      <c r="E222" s="138" t="s">
        <v>92</v>
      </c>
      <c r="F222" s="605"/>
      <c r="G222" s="606"/>
      <c r="H222" s="29"/>
    </row>
  </sheetData>
  <mergeCells count="87">
    <mergeCell ref="A152:A153"/>
    <mergeCell ref="A157:A158"/>
    <mergeCell ref="A160:A161"/>
    <mergeCell ref="A203:A204"/>
    <mergeCell ref="A206:A207"/>
    <mergeCell ref="A189:A190"/>
    <mergeCell ref="A195:A196"/>
    <mergeCell ref="A200:A201"/>
    <mergeCell ref="A137:A138"/>
    <mergeCell ref="A141:A142"/>
    <mergeCell ref="A143:A144"/>
    <mergeCell ref="A147:A148"/>
    <mergeCell ref="A127:A128"/>
    <mergeCell ref="A130:A131"/>
    <mergeCell ref="A132:A133"/>
    <mergeCell ref="A135:A136"/>
    <mergeCell ref="A116:A118"/>
    <mergeCell ref="A123:A124"/>
    <mergeCell ref="A125:A126"/>
    <mergeCell ref="A103:A104"/>
    <mergeCell ref="A105:A106"/>
    <mergeCell ref="A107:A108"/>
    <mergeCell ref="A113:A114"/>
    <mergeCell ref="A94:A95"/>
    <mergeCell ref="A98:A99"/>
    <mergeCell ref="A101:A102"/>
    <mergeCell ref="A78:A79"/>
    <mergeCell ref="A80:A81"/>
    <mergeCell ref="A83:A85"/>
    <mergeCell ref="A69:A70"/>
    <mergeCell ref="A66:A67"/>
    <mergeCell ref="A71:A72"/>
    <mergeCell ref="A76:A77"/>
    <mergeCell ref="A51:A52"/>
    <mergeCell ref="A54:A55"/>
    <mergeCell ref="A60:A61"/>
    <mergeCell ref="A64:A65"/>
    <mergeCell ref="A39:A40"/>
    <mergeCell ref="A41:A42"/>
    <mergeCell ref="A43:A44"/>
    <mergeCell ref="A46:A47"/>
    <mergeCell ref="A49:A50"/>
    <mergeCell ref="A24:A25"/>
    <mergeCell ref="A26:A27"/>
    <mergeCell ref="A29:A30"/>
    <mergeCell ref="A32:A33"/>
    <mergeCell ref="A35:A36"/>
    <mergeCell ref="D168:G168"/>
    <mergeCell ref="D177:G177"/>
    <mergeCell ref="A211:D211"/>
    <mergeCell ref="E211:H211"/>
    <mergeCell ref="A212:D212"/>
    <mergeCell ref="E212:H212"/>
    <mergeCell ref="A182:A183"/>
    <mergeCell ref="A184:A185"/>
    <mergeCell ref="A187:A188"/>
    <mergeCell ref="A213:D213"/>
    <mergeCell ref="E213:H213"/>
    <mergeCell ref="C216:G216"/>
    <mergeCell ref="C217:G217"/>
    <mergeCell ref="A169:A170"/>
    <mergeCell ref="A171:A172"/>
    <mergeCell ref="A173:A174"/>
    <mergeCell ref="A175:A176"/>
    <mergeCell ref="A178:A179"/>
    <mergeCell ref="D115:G115"/>
    <mergeCell ref="D129:G129"/>
    <mergeCell ref="D140:G140"/>
    <mergeCell ref="D151:G151"/>
    <mergeCell ref="D156:G156"/>
    <mergeCell ref="D53:G53"/>
    <mergeCell ref="D63:G63"/>
    <mergeCell ref="D68:G68"/>
    <mergeCell ref="D82:G82"/>
    <mergeCell ref="D93:G93"/>
    <mergeCell ref="D23:G23"/>
    <mergeCell ref="D28:G28"/>
    <mergeCell ref="D34:G34"/>
    <mergeCell ref="D38:G38"/>
    <mergeCell ref="D48:G48"/>
    <mergeCell ref="D11:G11"/>
    <mergeCell ref="A1:H1"/>
    <mergeCell ref="A3:H3"/>
    <mergeCell ref="E8:F8"/>
    <mergeCell ref="H8:H9"/>
    <mergeCell ref="A6:F6"/>
    <mergeCell ref="A4:H4"/>
  </mergeCells>
  <pageMargins left="0.9055118110236221" right="0.31496062992125984" top="0.35433070866141736" bottom="0.55118110236220474" header="0.31496062992125984" footer="0.31496062992125984"/>
  <pageSetup paperSize="9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3"/>
  <sheetViews>
    <sheetView zoomScale="130" zoomScaleNormal="130" workbookViewId="0">
      <selection activeCell="B7" sqref="B7"/>
    </sheetView>
  </sheetViews>
  <sheetFormatPr defaultRowHeight="12.75"/>
  <cols>
    <col min="1" max="1" width="5" style="113" customWidth="1"/>
    <col min="2" max="2" width="11.140625" style="113" customWidth="1"/>
    <col min="3" max="3" width="30" style="113" customWidth="1"/>
    <col min="4" max="4" width="5.7109375" style="113" customWidth="1"/>
    <col min="5" max="5" width="9.28515625" style="113" customWidth="1"/>
    <col min="6" max="6" width="9.28515625" style="124" customWidth="1"/>
    <col min="7" max="7" width="12.28515625" style="124" customWidth="1"/>
    <col min="8" max="256" width="9.140625" style="113"/>
    <col min="257" max="257" width="3.7109375" style="113" customWidth="1"/>
    <col min="258" max="258" width="10.28515625" style="113" customWidth="1"/>
    <col min="259" max="259" width="38.85546875" style="113" customWidth="1"/>
    <col min="260" max="260" width="6.42578125" style="113" customWidth="1"/>
    <col min="261" max="261" width="9.140625" style="113" bestFit="1" customWidth="1"/>
    <col min="262" max="262" width="9.42578125" style="113" customWidth="1"/>
    <col min="263" max="263" width="12.28515625" style="113" customWidth="1"/>
    <col min="264" max="512" width="9.140625" style="113"/>
    <col min="513" max="513" width="3.7109375" style="113" customWidth="1"/>
    <col min="514" max="514" width="10.28515625" style="113" customWidth="1"/>
    <col min="515" max="515" width="38.85546875" style="113" customWidth="1"/>
    <col min="516" max="516" width="6.42578125" style="113" customWidth="1"/>
    <col min="517" max="517" width="9.140625" style="113" bestFit="1" customWidth="1"/>
    <col min="518" max="518" width="9.42578125" style="113" customWidth="1"/>
    <col min="519" max="519" width="12.28515625" style="113" customWidth="1"/>
    <col min="520" max="768" width="9.140625" style="113"/>
    <col min="769" max="769" width="3.7109375" style="113" customWidth="1"/>
    <col min="770" max="770" width="10.28515625" style="113" customWidth="1"/>
    <col min="771" max="771" width="38.85546875" style="113" customWidth="1"/>
    <col min="772" max="772" width="6.42578125" style="113" customWidth="1"/>
    <col min="773" max="773" width="9.140625" style="113" bestFit="1" customWidth="1"/>
    <col min="774" max="774" width="9.42578125" style="113" customWidth="1"/>
    <col min="775" max="775" width="12.28515625" style="113" customWidth="1"/>
    <col min="776" max="1024" width="9.140625" style="113"/>
    <col min="1025" max="1025" width="3.7109375" style="113" customWidth="1"/>
    <col min="1026" max="1026" width="10.28515625" style="113" customWidth="1"/>
    <col min="1027" max="1027" width="38.85546875" style="113" customWidth="1"/>
    <col min="1028" max="1028" width="6.42578125" style="113" customWidth="1"/>
    <col min="1029" max="1029" width="9.140625" style="113" bestFit="1" customWidth="1"/>
    <col min="1030" max="1030" width="9.42578125" style="113" customWidth="1"/>
    <col min="1031" max="1031" width="12.28515625" style="113" customWidth="1"/>
    <col min="1032" max="1280" width="9.140625" style="113"/>
    <col min="1281" max="1281" width="3.7109375" style="113" customWidth="1"/>
    <col min="1282" max="1282" width="10.28515625" style="113" customWidth="1"/>
    <col min="1283" max="1283" width="38.85546875" style="113" customWidth="1"/>
    <col min="1284" max="1284" width="6.42578125" style="113" customWidth="1"/>
    <col min="1285" max="1285" width="9.140625" style="113" bestFit="1" customWidth="1"/>
    <col min="1286" max="1286" width="9.42578125" style="113" customWidth="1"/>
    <col min="1287" max="1287" width="12.28515625" style="113" customWidth="1"/>
    <col min="1288" max="1536" width="9.140625" style="113"/>
    <col min="1537" max="1537" width="3.7109375" style="113" customWidth="1"/>
    <col min="1538" max="1538" width="10.28515625" style="113" customWidth="1"/>
    <col min="1539" max="1539" width="38.85546875" style="113" customWidth="1"/>
    <col min="1540" max="1540" width="6.42578125" style="113" customWidth="1"/>
    <col min="1541" max="1541" width="9.140625" style="113" bestFit="1" customWidth="1"/>
    <col min="1542" max="1542" width="9.42578125" style="113" customWidth="1"/>
    <col min="1543" max="1543" width="12.28515625" style="113" customWidth="1"/>
    <col min="1544" max="1792" width="9.140625" style="113"/>
    <col min="1793" max="1793" width="3.7109375" style="113" customWidth="1"/>
    <col min="1794" max="1794" width="10.28515625" style="113" customWidth="1"/>
    <col min="1795" max="1795" width="38.85546875" style="113" customWidth="1"/>
    <col min="1796" max="1796" width="6.42578125" style="113" customWidth="1"/>
    <col min="1797" max="1797" width="9.140625" style="113" bestFit="1" customWidth="1"/>
    <col min="1798" max="1798" width="9.42578125" style="113" customWidth="1"/>
    <col min="1799" max="1799" width="12.28515625" style="113" customWidth="1"/>
    <col min="1800" max="2048" width="9.140625" style="113"/>
    <col min="2049" max="2049" width="3.7109375" style="113" customWidth="1"/>
    <col min="2050" max="2050" width="10.28515625" style="113" customWidth="1"/>
    <col min="2051" max="2051" width="38.85546875" style="113" customWidth="1"/>
    <col min="2052" max="2052" width="6.42578125" style="113" customWidth="1"/>
    <col min="2053" max="2053" width="9.140625" style="113" bestFit="1" customWidth="1"/>
    <col min="2054" max="2054" width="9.42578125" style="113" customWidth="1"/>
    <col min="2055" max="2055" width="12.28515625" style="113" customWidth="1"/>
    <col min="2056" max="2304" width="9.140625" style="113"/>
    <col min="2305" max="2305" width="3.7109375" style="113" customWidth="1"/>
    <col min="2306" max="2306" width="10.28515625" style="113" customWidth="1"/>
    <col min="2307" max="2307" width="38.85546875" style="113" customWidth="1"/>
    <col min="2308" max="2308" width="6.42578125" style="113" customWidth="1"/>
    <col min="2309" max="2309" width="9.140625" style="113" bestFit="1" customWidth="1"/>
    <col min="2310" max="2310" width="9.42578125" style="113" customWidth="1"/>
    <col min="2311" max="2311" width="12.28515625" style="113" customWidth="1"/>
    <col min="2312" max="2560" width="9.140625" style="113"/>
    <col min="2561" max="2561" width="3.7109375" style="113" customWidth="1"/>
    <col min="2562" max="2562" width="10.28515625" style="113" customWidth="1"/>
    <col min="2563" max="2563" width="38.85546875" style="113" customWidth="1"/>
    <col min="2564" max="2564" width="6.42578125" style="113" customWidth="1"/>
    <col min="2565" max="2565" width="9.140625" style="113" bestFit="1" customWidth="1"/>
    <col min="2566" max="2566" width="9.42578125" style="113" customWidth="1"/>
    <col min="2567" max="2567" width="12.28515625" style="113" customWidth="1"/>
    <col min="2568" max="2816" width="9.140625" style="113"/>
    <col min="2817" max="2817" width="3.7109375" style="113" customWidth="1"/>
    <col min="2818" max="2818" width="10.28515625" style="113" customWidth="1"/>
    <col min="2819" max="2819" width="38.85546875" style="113" customWidth="1"/>
    <col min="2820" max="2820" width="6.42578125" style="113" customWidth="1"/>
    <col min="2821" max="2821" width="9.140625" style="113" bestFit="1" customWidth="1"/>
    <col min="2822" max="2822" width="9.42578125" style="113" customWidth="1"/>
    <col min="2823" max="2823" width="12.28515625" style="113" customWidth="1"/>
    <col min="2824" max="3072" width="9.140625" style="113"/>
    <col min="3073" max="3073" width="3.7109375" style="113" customWidth="1"/>
    <col min="3074" max="3074" width="10.28515625" style="113" customWidth="1"/>
    <col min="3075" max="3075" width="38.85546875" style="113" customWidth="1"/>
    <col min="3076" max="3076" width="6.42578125" style="113" customWidth="1"/>
    <col min="3077" max="3077" width="9.140625" style="113" bestFit="1" customWidth="1"/>
    <col min="3078" max="3078" width="9.42578125" style="113" customWidth="1"/>
    <col min="3079" max="3079" width="12.28515625" style="113" customWidth="1"/>
    <col min="3080" max="3328" width="9.140625" style="113"/>
    <col min="3329" max="3329" width="3.7109375" style="113" customWidth="1"/>
    <col min="3330" max="3330" width="10.28515625" style="113" customWidth="1"/>
    <col min="3331" max="3331" width="38.85546875" style="113" customWidth="1"/>
    <col min="3332" max="3332" width="6.42578125" style="113" customWidth="1"/>
    <col min="3333" max="3333" width="9.140625" style="113" bestFit="1" customWidth="1"/>
    <col min="3334" max="3334" width="9.42578125" style="113" customWidth="1"/>
    <col min="3335" max="3335" width="12.28515625" style="113" customWidth="1"/>
    <col min="3336" max="3584" width="9.140625" style="113"/>
    <col min="3585" max="3585" width="3.7109375" style="113" customWidth="1"/>
    <col min="3586" max="3586" width="10.28515625" style="113" customWidth="1"/>
    <col min="3587" max="3587" width="38.85546875" style="113" customWidth="1"/>
    <col min="3588" max="3588" width="6.42578125" style="113" customWidth="1"/>
    <col min="3589" max="3589" width="9.140625" style="113" bestFit="1" customWidth="1"/>
    <col min="3590" max="3590" width="9.42578125" style="113" customWidth="1"/>
    <col min="3591" max="3591" width="12.28515625" style="113" customWidth="1"/>
    <col min="3592" max="3840" width="9.140625" style="113"/>
    <col min="3841" max="3841" width="3.7109375" style="113" customWidth="1"/>
    <col min="3842" max="3842" width="10.28515625" style="113" customWidth="1"/>
    <col min="3843" max="3843" width="38.85546875" style="113" customWidth="1"/>
    <col min="3844" max="3844" width="6.42578125" style="113" customWidth="1"/>
    <col min="3845" max="3845" width="9.140625" style="113" bestFit="1" customWidth="1"/>
    <col min="3846" max="3846" width="9.42578125" style="113" customWidth="1"/>
    <col min="3847" max="3847" width="12.28515625" style="113" customWidth="1"/>
    <col min="3848" max="4096" width="9.140625" style="113"/>
    <col min="4097" max="4097" width="3.7109375" style="113" customWidth="1"/>
    <col min="4098" max="4098" width="10.28515625" style="113" customWidth="1"/>
    <col min="4099" max="4099" width="38.85546875" style="113" customWidth="1"/>
    <col min="4100" max="4100" width="6.42578125" style="113" customWidth="1"/>
    <col min="4101" max="4101" width="9.140625" style="113" bestFit="1" customWidth="1"/>
    <col min="4102" max="4102" width="9.42578125" style="113" customWidth="1"/>
    <col min="4103" max="4103" width="12.28515625" style="113" customWidth="1"/>
    <col min="4104" max="4352" width="9.140625" style="113"/>
    <col min="4353" max="4353" width="3.7109375" style="113" customWidth="1"/>
    <col min="4354" max="4354" width="10.28515625" style="113" customWidth="1"/>
    <col min="4355" max="4355" width="38.85546875" style="113" customWidth="1"/>
    <col min="4356" max="4356" width="6.42578125" style="113" customWidth="1"/>
    <col min="4357" max="4357" width="9.140625" style="113" bestFit="1" customWidth="1"/>
    <col min="4358" max="4358" width="9.42578125" style="113" customWidth="1"/>
    <col min="4359" max="4359" width="12.28515625" style="113" customWidth="1"/>
    <col min="4360" max="4608" width="9.140625" style="113"/>
    <col min="4609" max="4609" width="3.7109375" style="113" customWidth="1"/>
    <col min="4610" max="4610" width="10.28515625" style="113" customWidth="1"/>
    <col min="4611" max="4611" width="38.85546875" style="113" customWidth="1"/>
    <col min="4612" max="4612" width="6.42578125" style="113" customWidth="1"/>
    <col min="4613" max="4613" width="9.140625" style="113" bestFit="1" customWidth="1"/>
    <col min="4614" max="4614" width="9.42578125" style="113" customWidth="1"/>
    <col min="4615" max="4615" width="12.28515625" style="113" customWidth="1"/>
    <col min="4616" max="4864" width="9.140625" style="113"/>
    <col min="4865" max="4865" width="3.7109375" style="113" customWidth="1"/>
    <col min="4866" max="4866" width="10.28515625" style="113" customWidth="1"/>
    <col min="4867" max="4867" width="38.85546875" style="113" customWidth="1"/>
    <col min="4868" max="4868" width="6.42578125" style="113" customWidth="1"/>
    <col min="4869" max="4869" width="9.140625" style="113" bestFit="1" customWidth="1"/>
    <col min="4870" max="4870" width="9.42578125" style="113" customWidth="1"/>
    <col min="4871" max="4871" width="12.28515625" style="113" customWidth="1"/>
    <col min="4872" max="5120" width="9.140625" style="113"/>
    <col min="5121" max="5121" width="3.7109375" style="113" customWidth="1"/>
    <col min="5122" max="5122" width="10.28515625" style="113" customWidth="1"/>
    <col min="5123" max="5123" width="38.85546875" style="113" customWidth="1"/>
    <col min="5124" max="5124" width="6.42578125" style="113" customWidth="1"/>
    <col min="5125" max="5125" width="9.140625" style="113" bestFit="1" customWidth="1"/>
    <col min="5126" max="5126" width="9.42578125" style="113" customWidth="1"/>
    <col min="5127" max="5127" width="12.28515625" style="113" customWidth="1"/>
    <col min="5128" max="5376" width="9.140625" style="113"/>
    <col min="5377" max="5377" width="3.7109375" style="113" customWidth="1"/>
    <col min="5378" max="5378" width="10.28515625" style="113" customWidth="1"/>
    <col min="5379" max="5379" width="38.85546875" style="113" customWidth="1"/>
    <col min="5380" max="5380" width="6.42578125" style="113" customWidth="1"/>
    <col min="5381" max="5381" width="9.140625" style="113" bestFit="1" customWidth="1"/>
    <col min="5382" max="5382" width="9.42578125" style="113" customWidth="1"/>
    <col min="5383" max="5383" width="12.28515625" style="113" customWidth="1"/>
    <col min="5384" max="5632" width="9.140625" style="113"/>
    <col min="5633" max="5633" width="3.7109375" style="113" customWidth="1"/>
    <col min="5634" max="5634" width="10.28515625" style="113" customWidth="1"/>
    <col min="5635" max="5635" width="38.85546875" style="113" customWidth="1"/>
    <col min="5636" max="5636" width="6.42578125" style="113" customWidth="1"/>
    <col min="5637" max="5637" width="9.140625" style="113" bestFit="1" customWidth="1"/>
    <col min="5638" max="5638" width="9.42578125" style="113" customWidth="1"/>
    <col min="5639" max="5639" width="12.28515625" style="113" customWidth="1"/>
    <col min="5640" max="5888" width="9.140625" style="113"/>
    <col min="5889" max="5889" width="3.7109375" style="113" customWidth="1"/>
    <col min="5890" max="5890" width="10.28515625" style="113" customWidth="1"/>
    <col min="5891" max="5891" width="38.85546875" style="113" customWidth="1"/>
    <col min="5892" max="5892" width="6.42578125" style="113" customWidth="1"/>
    <col min="5893" max="5893" width="9.140625" style="113" bestFit="1" customWidth="1"/>
    <col min="5894" max="5894" width="9.42578125" style="113" customWidth="1"/>
    <col min="5895" max="5895" width="12.28515625" style="113" customWidth="1"/>
    <col min="5896" max="6144" width="9.140625" style="113"/>
    <col min="6145" max="6145" width="3.7109375" style="113" customWidth="1"/>
    <col min="6146" max="6146" width="10.28515625" style="113" customWidth="1"/>
    <col min="6147" max="6147" width="38.85546875" style="113" customWidth="1"/>
    <col min="6148" max="6148" width="6.42578125" style="113" customWidth="1"/>
    <col min="6149" max="6149" width="9.140625" style="113" bestFit="1" customWidth="1"/>
    <col min="6150" max="6150" width="9.42578125" style="113" customWidth="1"/>
    <col min="6151" max="6151" width="12.28515625" style="113" customWidth="1"/>
    <col min="6152" max="6400" width="9.140625" style="113"/>
    <col min="6401" max="6401" width="3.7109375" style="113" customWidth="1"/>
    <col min="6402" max="6402" width="10.28515625" style="113" customWidth="1"/>
    <col min="6403" max="6403" width="38.85546875" style="113" customWidth="1"/>
    <col min="6404" max="6404" width="6.42578125" style="113" customWidth="1"/>
    <col min="6405" max="6405" width="9.140625" style="113" bestFit="1" customWidth="1"/>
    <col min="6406" max="6406" width="9.42578125" style="113" customWidth="1"/>
    <col min="6407" max="6407" width="12.28515625" style="113" customWidth="1"/>
    <col min="6408" max="6656" width="9.140625" style="113"/>
    <col min="6657" max="6657" width="3.7109375" style="113" customWidth="1"/>
    <col min="6658" max="6658" width="10.28515625" style="113" customWidth="1"/>
    <col min="6659" max="6659" width="38.85546875" style="113" customWidth="1"/>
    <col min="6660" max="6660" width="6.42578125" style="113" customWidth="1"/>
    <col min="6661" max="6661" width="9.140625" style="113" bestFit="1" customWidth="1"/>
    <col min="6662" max="6662" width="9.42578125" style="113" customWidth="1"/>
    <col min="6663" max="6663" width="12.28515625" style="113" customWidth="1"/>
    <col min="6664" max="6912" width="9.140625" style="113"/>
    <col min="6913" max="6913" width="3.7109375" style="113" customWidth="1"/>
    <col min="6914" max="6914" width="10.28515625" style="113" customWidth="1"/>
    <col min="6915" max="6915" width="38.85546875" style="113" customWidth="1"/>
    <col min="6916" max="6916" width="6.42578125" style="113" customWidth="1"/>
    <col min="6917" max="6917" width="9.140625" style="113" bestFit="1" customWidth="1"/>
    <col min="6918" max="6918" width="9.42578125" style="113" customWidth="1"/>
    <col min="6919" max="6919" width="12.28515625" style="113" customWidth="1"/>
    <col min="6920" max="7168" width="9.140625" style="113"/>
    <col min="7169" max="7169" width="3.7109375" style="113" customWidth="1"/>
    <col min="7170" max="7170" width="10.28515625" style="113" customWidth="1"/>
    <col min="7171" max="7171" width="38.85546875" style="113" customWidth="1"/>
    <col min="7172" max="7172" width="6.42578125" style="113" customWidth="1"/>
    <col min="7173" max="7173" width="9.140625" style="113" bestFit="1" customWidth="1"/>
    <col min="7174" max="7174" width="9.42578125" style="113" customWidth="1"/>
    <col min="7175" max="7175" width="12.28515625" style="113" customWidth="1"/>
    <col min="7176" max="7424" width="9.140625" style="113"/>
    <col min="7425" max="7425" width="3.7109375" style="113" customWidth="1"/>
    <col min="7426" max="7426" width="10.28515625" style="113" customWidth="1"/>
    <col min="7427" max="7427" width="38.85546875" style="113" customWidth="1"/>
    <col min="7428" max="7428" width="6.42578125" style="113" customWidth="1"/>
    <col min="7429" max="7429" width="9.140625" style="113" bestFit="1" customWidth="1"/>
    <col min="7430" max="7430" width="9.42578125" style="113" customWidth="1"/>
    <col min="7431" max="7431" width="12.28515625" style="113" customWidth="1"/>
    <col min="7432" max="7680" width="9.140625" style="113"/>
    <col min="7681" max="7681" width="3.7109375" style="113" customWidth="1"/>
    <col min="7682" max="7682" width="10.28515625" style="113" customWidth="1"/>
    <col min="7683" max="7683" width="38.85546875" style="113" customWidth="1"/>
    <col min="7684" max="7684" width="6.42578125" style="113" customWidth="1"/>
    <col min="7685" max="7685" width="9.140625" style="113" bestFit="1" customWidth="1"/>
    <col min="7686" max="7686" width="9.42578125" style="113" customWidth="1"/>
    <col min="7687" max="7687" width="12.28515625" style="113" customWidth="1"/>
    <col min="7688" max="7936" width="9.140625" style="113"/>
    <col min="7937" max="7937" width="3.7109375" style="113" customWidth="1"/>
    <col min="7938" max="7938" width="10.28515625" style="113" customWidth="1"/>
    <col min="7939" max="7939" width="38.85546875" style="113" customWidth="1"/>
    <col min="7940" max="7940" width="6.42578125" style="113" customWidth="1"/>
    <col min="7941" max="7941" width="9.140625" style="113" bestFit="1" customWidth="1"/>
    <col min="7942" max="7942" width="9.42578125" style="113" customWidth="1"/>
    <col min="7943" max="7943" width="12.28515625" style="113" customWidth="1"/>
    <col min="7944" max="8192" width="9.140625" style="113"/>
    <col min="8193" max="8193" width="3.7109375" style="113" customWidth="1"/>
    <col min="8194" max="8194" width="10.28515625" style="113" customWidth="1"/>
    <col min="8195" max="8195" width="38.85546875" style="113" customWidth="1"/>
    <col min="8196" max="8196" width="6.42578125" style="113" customWidth="1"/>
    <col min="8197" max="8197" width="9.140625" style="113" bestFit="1" customWidth="1"/>
    <col min="8198" max="8198" width="9.42578125" style="113" customWidth="1"/>
    <col min="8199" max="8199" width="12.28515625" style="113" customWidth="1"/>
    <col min="8200" max="8448" width="9.140625" style="113"/>
    <col min="8449" max="8449" width="3.7109375" style="113" customWidth="1"/>
    <col min="8450" max="8450" width="10.28515625" style="113" customWidth="1"/>
    <col min="8451" max="8451" width="38.85546875" style="113" customWidth="1"/>
    <col min="8452" max="8452" width="6.42578125" style="113" customWidth="1"/>
    <col min="8453" max="8453" width="9.140625" style="113" bestFit="1" customWidth="1"/>
    <col min="8454" max="8454" width="9.42578125" style="113" customWidth="1"/>
    <col min="8455" max="8455" width="12.28515625" style="113" customWidth="1"/>
    <col min="8456" max="8704" width="9.140625" style="113"/>
    <col min="8705" max="8705" width="3.7109375" style="113" customWidth="1"/>
    <col min="8706" max="8706" width="10.28515625" style="113" customWidth="1"/>
    <col min="8707" max="8707" width="38.85546875" style="113" customWidth="1"/>
    <col min="8708" max="8708" width="6.42578125" style="113" customWidth="1"/>
    <col min="8709" max="8709" width="9.140625" style="113" bestFit="1" customWidth="1"/>
    <col min="8710" max="8710" width="9.42578125" style="113" customWidth="1"/>
    <col min="8711" max="8711" width="12.28515625" style="113" customWidth="1"/>
    <col min="8712" max="8960" width="9.140625" style="113"/>
    <col min="8961" max="8961" width="3.7109375" style="113" customWidth="1"/>
    <col min="8962" max="8962" width="10.28515625" style="113" customWidth="1"/>
    <col min="8963" max="8963" width="38.85546875" style="113" customWidth="1"/>
    <col min="8964" max="8964" width="6.42578125" style="113" customWidth="1"/>
    <col min="8965" max="8965" width="9.140625" style="113" bestFit="1" customWidth="1"/>
    <col min="8966" max="8966" width="9.42578125" style="113" customWidth="1"/>
    <col min="8967" max="8967" width="12.28515625" style="113" customWidth="1"/>
    <col min="8968" max="9216" width="9.140625" style="113"/>
    <col min="9217" max="9217" width="3.7109375" style="113" customWidth="1"/>
    <col min="9218" max="9218" width="10.28515625" style="113" customWidth="1"/>
    <col min="9219" max="9219" width="38.85546875" style="113" customWidth="1"/>
    <col min="9220" max="9220" width="6.42578125" style="113" customWidth="1"/>
    <col min="9221" max="9221" width="9.140625" style="113" bestFit="1" customWidth="1"/>
    <col min="9222" max="9222" width="9.42578125" style="113" customWidth="1"/>
    <col min="9223" max="9223" width="12.28515625" style="113" customWidth="1"/>
    <col min="9224" max="9472" width="9.140625" style="113"/>
    <col min="9473" max="9473" width="3.7109375" style="113" customWidth="1"/>
    <col min="9474" max="9474" width="10.28515625" style="113" customWidth="1"/>
    <col min="9475" max="9475" width="38.85546875" style="113" customWidth="1"/>
    <col min="9476" max="9476" width="6.42578125" style="113" customWidth="1"/>
    <col min="9477" max="9477" width="9.140625" style="113" bestFit="1" customWidth="1"/>
    <col min="9478" max="9478" width="9.42578125" style="113" customWidth="1"/>
    <col min="9479" max="9479" width="12.28515625" style="113" customWidth="1"/>
    <col min="9480" max="9728" width="9.140625" style="113"/>
    <col min="9729" max="9729" width="3.7109375" style="113" customWidth="1"/>
    <col min="9730" max="9730" width="10.28515625" style="113" customWidth="1"/>
    <col min="9731" max="9731" width="38.85546875" style="113" customWidth="1"/>
    <col min="9732" max="9732" width="6.42578125" style="113" customWidth="1"/>
    <col min="9733" max="9733" width="9.140625" style="113" bestFit="1" customWidth="1"/>
    <col min="9734" max="9734" width="9.42578125" style="113" customWidth="1"/>
    <col min="9735" max="9735" width="12.28515625" style="113" customWidth="1"/>
    <col min="9736" max="9984" width="9.140625" style="113"/>
    <col min="9985" max="9985" width="3.7109375" style="113" customWidth="1"/>
    <col min="9986" max="9986" width="10.28515625" style="113" customWidth="1"/>
    <col min="9987" max="9987" width="38.85546875" style="113" customWidth="1"/>
    <col min="9988" max="9988" width="6.42578125" style="113" customWidth="1"/>
    <col min="9989" max="9989" width="9.140625" style="113" bestFit="1" customWidth="1"/>
    <col min="9990" max="9990" width="9.42578125" style="113" customWidth="1"/>
    <col min="9991" max="9991" width="12.28515625" style="113" customWidth="1"/>
    <col min="9992" max="10240" width="9.140625" style="113"/>
    <col min="10241" max="10241" width="3.7109375" style="113" customWidth="1"/>
    <col min="10242" max="10242" width="10.28515625" style="113" customWidth="1"/>
    <col min="10243" max="10243" width="38.85546875" style="113" customWidth="1"/>
    <col min="10244" max="10244" width="6.42578125" style="113" customWidth="1"/>
    <col min="10245" max="10245" width="9.140625" style="113" bestFit="1" customWidth="1"/>
    <col min="10246" max="10246" width="9.42578125" style="113" customWidth="1"/>
    <col min="10247" max="10247" width="12.28515625" style="113" customWidth="1"/>
    <col min="10248" max="10496" width="9.140625" style="113"/>
    <col min="10497" max="10497" width="3.7109375" style="113" customWidth="1"/>
    <col min="10498" max="10498" width="10.28515625" style="113" customWidth="1"/>
    <col min="10499" max="10499" width="38.85546875" style="113" customWidth="1"/>
    <col min="10500" max="10500" width="6.42578125" style="113" customWidth="1"/>
    <col min="10501" max="10501" width="9.140625" style="113" bestFit="1" customWidth="1"/>
    <col min="10502" max="10502" width="9.42578125" style="113" customWidth="1"/>
    <col min="10503" max="10503" width="12.28515625" style="113" customWidth="1"/>
    <col min="10504" max="10752" width="9.140625" style="113"/>
    <col min="10753" max="10753" width="3.7109375" style="113" customWidth="1"/>
    <col min="10754" max="10754" width="10.28515625" style="113" customWidth="1"/>
    <col min="10755" max="10755" width="38.85546875" style="113" customWidth="1"/>
    <col min="10756" max="10756" width="6.42578125" style="113" customWidth="1"/>
    <col min="10757" max="10757" width="9.140625" style="113" bestFit="1" customWidth="1"/>
    <col min="10758" max="10758" width="9.42578125" style="113" customWidth="1"/>
    <col min="10759" max="10759" width="12.28515625" style="113" customWidth="1"/>
    <col min="10760" max="11008" width="9.140625" style="113"/>
    <col min="11009" max="11009" width="3.7109375" style="113" customWidth="1"/>
    <col min="11010" max="11010" width="10.28515625" style="113" customWidth="1"/>
    <col min="11011" max="11011" width="38.85546875" style="113" customWidth="1"/>
    <col min="11012" max="11012" width="6.42578125" style="113" customWidth="1"/>
    <col min="11013" max="11013" width="9.140625" style="113" bestFit="1" customWidth="1"/>
    <col min="11014" max="11014" width="9.42578125" style="113" customWidth="1"/>
    <col min="11015" max="11015" width="12.28515625" style="113" customWidth="1"/>
    <col min="11016" max="11264" width="9.140625" style="113"/>
    <col min="11265" max="11265" width="3.7109375" style="113" customWidth="1"/>
    <col min="11266" max="11266" width="10.28515625" style="113" customWidth="1"/>
    <col min="11267" max="11267" width="38.85546875" style="113" customWidth="1"/>
    <col min="11268" max="11268" width="6.42578125" style="113" customWidth="1"/>
    <col min="11269" max="11269" width="9.140625" style="113" bestFit="1" customWidth="1"/>
    <col min="11270" max="11270" width="9.42578125" style="113" customWidth="1"/>
    <col min="11271" max="11271" width="12.28515625" style="113" customWidth="1"/>
    <col min="11272" max="11520" width="9.140625" style="113"/>
    <col min="11521" max="11521" width="3.7109375" style="113" customWidth="1"/>
    <col min="11522" max="11522" width="10.28515625" style="113" customWidth="1"/>
    <col min="11523" max="11523" width="38.85546875" style="113" customWidth="1"/>
    <col min="11524" max="11524" width="6.42578125" style="113" customWidth="1"/>
    <col min="11525" max="11525" width="9.140625" style="113" bestFit="1" customWidth="1"/>
    <col min="11526" max="11526" width="9.42578125" style="113" customWidth="1"/>
    <col min="11527" max="11527" width="12.28515625" style="113" customWidth="1"/>
    <col min="11528" max="11776" width="9.140625" style="113"/>
    <col min="11777" max="11777" width="3.7109375" style="113" customWidth="1"/>
    <col min="11778" max="11778" width="10.28515625" style="113" customWidth="1"/>
    <col min="11779" max="11779" width="38.85546875" style="113" customWidth="1"/>
    <col min="11780" max="11780" width="6.42578125" style="113" customWidth="1"/>
    <col min="11781" max="11781" width="9.140625" style="113" bestFit="1" customWidth="1"/>
    <col min="11782" max="11782" width="9.42578125" style="113" customWidth="1"/>
    <col min="11783" max="11783" width="12.28515625" style="113" customWidth="1"/>
    <col min="11784" max="12032" width="9.140625" style="113"/>
    <col min="12033" max="12033" width="3.7109375" style="113" customWidth="1"/>
    <col min="12034" max="12034" width="10.28515625" style="113" customWidth="1"/>
    <col min="12035" max="12035" width="38.85546875" style="113" customWidth="1"/>
    <col min="12036" max="12036" width="6.42578125" style="113" customWidth="1"/>
    <col min="12037" max="12037" width="9.140625" style="113" bestFit="1" customWidth="1"/>
    <col min="12038" max="12038" width="9.42578125" style="113" customWidth="1"/>
    <col min="12039" max="12039" width="12.28515625" style="113" customWidth="1"/>
    <col min="12040" max="12288" width="9.140625" style="113"/>
    <col min="12289" max="12289" width="3.7109375" style="113" customWidth="1"/>
    <col min="12290" max="12290" width="10.28515625" style="113" customWidth="1"/>
    <col min="12291" max="12291" width="38.85546875" style="113" customWidth="1"/>
    <col min="12292" max="12292" width="6.42578125" style="113" customWidth="1"/>
    <col min="12293" max="12293" width="9.140625" style="113" bestFit="1" customWidth="1"/>
    <col min="12294" max="12294" width="9.42578125" style="113" customWidth="1"/>
    <col min="12295" max="12295" width="12.28515625" style="113" customWidth="1"/>
    <col min="12296" max="12544" width="9.140625" style="113"/>
    <col min="12545" max="12545" width="3.7109375" style="113" customWidth="1"/>
    <col min="12546" max="12546" width="10.28515625" style="113" customWidth="1"/>
    <col min="12547" max="12547" width="38.85546875" style="113" customWidth="1"/>
    <col min="12548" max="12548" width="6.42578125" style="113" customWidth="1"/>
    <col min="12549" max="12549" width="9.140625" style="113" bestFit="1" customWidth="1"/>
    <col min="12550" max="12550" width="9.42578125" style="113" customWidth="1"/>
    <col min="12551" max="12551" width="12.28515625" style="113" customWidth="1"/>
    <col min="12552" max="12800" width="9.140625" style="113"/>
    <col min="12801" max="12801" width="3.7109375" style="113" customWidth="1"/>
    <col min="12802" max="12802" width="10.28515625" style="113" customWidth="1"/>
    <col min="12803" max="12803" width="38.85546875" style="113" customWidth="1"/>
    <col min="12804" max="12804" width="6.42578125" style="113" customWidth="1"/>
    <col min="12805" max="12805" width="9.140625" style="113" bestFit="1" customWidth="1"/>
    <col min="12806" max="12806" width="9.42578125" style="113" customWidth="1"/>
    <col min="12807" max="12807" width="12.28515625" style="113" customWidth="1"/>
    <col min="12808" max="13056" width="9.140625" style="113"/>
    <col min="13057" max="13057" width="3.7109375" style="113" customWidth="1"/>
    <col min="13058" max="13058" width="10.28515625" style="113" customWidth="1"/>
    <col min="13059" max="13059" width="38.85546875" style="113" customWidth="1"/>
    <col min="13060" max="13060" width="6.42578125" style="113" customWidth="1"/>
    <col min="13061" max="13061" width="9.140625" style="113" bestFit="1" customWidth="1"/>
    <col min="13062" max="13062" width="9.42578125" style="113" customWidth="1"/>
    <col min="13063" max="13063" width="12.28515625" style="113" customWidth="1"/>
    <col min="13064" max="13312" width="9.140625" style="113"/>
    <col min="13313" max="13313" width="3.7109375" style="113" customWidth="1"/>
    <col min="13314" max="13314" width="10.28515625" style="113" customWidth="1"/>
    <col min="13315" max="13315" width="38.85546875" style="113" customWidth="1"/>
    <col min="13316" max="13316" width="6.42578125" style="113" customWidth="1"/>
    <col min="13317" max="13317" width="9.140625" style="113" bestFit="1" customWidth="1"/>
    <col min="13318" max="13318" width="9.42578125" style="113" customWidth="1"/>
    <col min="13319" max="13319" width="12.28515625" style="113" customWidth="1"/>
    <col min="13320" max="13568" width="9.140625" style="113"/>
    <col min="13569" max="13569" width="3.7109375" style="113" customWidth="1"/>
    <col min="13570" max="13570" width="10.28515625" style="113" customWidth="1"/>
    <col min="13571" max="13571" width="38.85546875" style="113" customWidth="1"/>
    <col min="13572" max="13572" width="6.42578125" style="113" customWidth="1"/>
    <col min="13573" max="13573" width="9.140625" style="113" bestFit="1" customWidth="1"/>
    <col min="13574" max="13574" width="9.42578125" style="113" customWidth="1"/>
    <col min="13575" max="13575" width="12.28515625" style="113" customWidth="1"/>
    <col min="13576" max="13824" width="9.140625" style="113"/>
    <col min="13825" max="13825" width="3.7109375" style="113" customWidth="1"/>
    <col min="13826" max="13826" width="10.28515625" style="113" customWidth="1"/>
    <col min="13827" max="13827" width="38.85546875" style="113" customWidth="1"/>
    <col min="13828" max="13828" width="6.42578125" style="113" customWidth="1"/>
    <col min="13829" max="13829" width="9.140625" style="113" bestFit="1" customWidth="1"/>
    <col min="13830" max="13830" width="9.42578125" style="113" customWidth="1"/>
    <col min="13831" max="13831" width="12.28515625" style="113" customWidth="1"/>
    <col min="13832" max="14080" width="9.140625" style="113"/>
    <col min="14081" max="14081" width="3.7109375" style="113" customWidth="1"/>
    <col min="14082" max="14082" width="10.28515625" style="113" customWidth="1"/>
    <col min="14083" max="14083" width="38.85546875" style="113" customWidth="1"/>
    <col min="14084" max="14084" width="6.42578125" style="113" customWidth="1"/>
    <col min="14085" max="14085" width="9.140625" style="113" bestFit="1" customWidth="1"/>
    <col min="14086" max="14086" width="9.42578125" style="113" customWidth="1"/>
    <col min="14087" max="14087" width="12.28515625" style="113" customWidth="1"/>
    <col min="14088" max="14336" width="9.140625" style="113"/>
    <col min="14337" max="14337" width="3.7109375" style="113" customWidth="1"/>
    <col min="14338" max="14338" width="10.28515625" style="113" customWidth="1"/>
    <col min="14339" max="14339" width="38.85546875" style="113" customWidth="1"/>
    <col min="14340" max="14340" width="6.42578125" style="113" customWidth="1"/>
    <col min="14341" max="14341" width="9.140625" style="113" bestFit="1" customWidth="1"/>
    <col min="14342" max="14342" width="9.42578125" style="113" customWidth="1"/>
    <col min="14343" max="14343" width="12.28515625" style="113" customWidth="1"/>
    <col min="14344" max="14592" width="9.140625" style="113"/>
    <col min="14593" max="14593" width="3.7109375" style="113" customWidth="1"/>
    <col min="14594" max="14594" width="10.28515625" style="113" customWidth="1"/>
    <col min="14595" max="14595" width="38.85546875" style="113" customWidth="1"/>
    <col min="14596" max="14596" width="6.42578125" style="113" customWidth="1"/>
    <col min="14597" max="14597" width="9.140625" style="113" bestFit="1" customWidth="1"/>
    <col min="14598" max="14598" width="9.42578125" style="113" customWidth="1"/>
    <col min="14599" max="14599" width="12.28515625" style="113" customWidth="1"/>
    <col min="14600" max="14848" width="9.140625" style="113"/>
    <col min="14849" max="14849" width="3.7109375" style="113" customWidth="1"/>
    <col min="14850" max="14850" width="10.28515625" style="113" customWidth="1"/>
    <col min="14851" max="14851" width="38.85546875" style="113" customWidth="1"/>
    <col min="14852" max="14852" width="6.42578125" style="113" customWidth="1"/>
    <col min="14853" max="14853" width="9.140625" style="113" bestFit="1" customWidth="1"/>
    <col min="14854" max="14854" width="9.42578125" style="113" customWidth="1"/>
    <col min="14855" max="14855" width="12.28515625" style="113" customWidth="1"/>
    <col min="14856" max="15104" width="9.140625" style="113"/>
    <col min="15105" max="15105" width="3.7109375" style="113" customWidth="1"/>
    <col min="15106" max="15106" width="10.28515625" style="113" customWidth="1"/>
    <col min="15107" max="15107" width="38.85546875" style="113" customWidth="1"/>
    <col min="15108" max="15108" width="6.42578125" style="113" customWidth="1"/>
    <col min="15109" max="15109" width="9.140625" style="113" bestFit="1" customWidth="1"/>
    <col min="15110" max="15110" width="9.42578125" style="113" customWidth="1"/>
    <col min="15111" max="15111" width="12.28515625" style="113" customWidth="1"/>
    <col min="15112" max="15360" width="9.140625" style="113"/>
    <col min="15361" max="15361" width="3.7109375" style="113" customWidth="1"/>
    <col min="15362" max="15362" width="10.28515625" style="113" customWidth="1"/>
    <col min="15363" max="15363" width="38.85546875" style="113" customWidth="1"/>
    <col min="15364" max="15364" width="6.42578125" style="113" customWidth="1"/>
    <col min="15365" max="15365" width="9.140625" style="113" bestFit="1" customWidth="1"/>
    <col min="15366" max="15366" width="9.42578125" style="113" customWidth="1"/>
    <col min="15367" max="15367" width="12.28515625" style="113" customWidth="1"/>
    <col min="15368" max="15616" width="9.140625" style="113"/>
    <col min="15617" max="15617" width="3.7109375" style="113" customWidth="1"/>
    <col min="15618" max="15618" width="10.28515625" style="113" customWidth="1"/>
    <col min="15619" max="15619" width="38.85546875" style="113" customWidth="1"/>
    <col min="15620" max="15620" width="6.42578125" style="113" customWidth="1"/>
    <col min="15621" max="15621" width="9.140625" style="113" bestFit="1" customWidth="1"/>
    <col min="15622" max="15622" width="9.42578125" style="113" customWidth="1"/>
    <col min="15623" max="15623" width="12.28515625" style="113" customWidth="1"/>
    <col min="15624" max="15872" width="9.140625" style="113"/>
    <col min="15873" max="15873" width="3.7109375" style="113" customWidth="1"/>
    <col min="15874" max="15874" width="10.28515625" style="113" customWidth="1"/>
    <col min="15875" max="15875" width="38.85546875" style="113" customWidth="1"/>
    <col min="15876" max="15876" width="6.42578125" style="113" customWidth="1"/>
    <col min="15877" max="15877" width="9.140625" style="113" bestFit="1" customWidth="1"/>
    <col min="15878" max="15878" width="9.42578125" style="113" customWidth="1"/>
    <col min="15879" max="15879" width="12.28515625" style="113" customWidth="1"/>
    <col min="15880" max="16128" width="9.140625" style="113"/>
    <col min="16129" max="16129" width="3.7109375" style="113" customWidth="1"/>
    <col min="16130" max="16130" width="10.28515625" style="113" customWidth="1"/>
    <col min="16131" max="16131" width="38.85546875" style="113" customWidth="1"/>
    <col min="16132" max="16132" width="6.42578125" style="113" customWidth="1"/>
    <col min="16133" max="16133" width="9.140625" style="113" bestFit="1" customWidth="1"/>
    <col min="16134" max="16134" width="9.42578125" style="113" customWidth="1"/>
    <col min="16135" max="16135" width="12.28515625" style="113" customWidth="1"/>
    <col min="16136" max="16384" width="9.140625" style="113"/>
  </cols>
  <sheetData>
    <row r="1" spans="1:7">
      <c r="A1" s="686" t="s">
        <v>892</v>
      </c>
      <c r="B1" s="686"/>
      <c r="C1" s="686"/>
      <c r="D1" s="686"/>
      <c r="E1" s="686"/>
      <c r="F1" s="686"/>
      <c r="G1" s="686"/>
    </row>
    <row r="2" spans="1:7">
      <c r="A2" s="114"/>
      <c r="B2" s="115"/>
      <c r="C2" s="116"/>
      <c r="D2" s="116"/>
      <c r="E2" s="117"/>
      <c r="F2" s="122"/>
      <c r="G2" s="122"/>
    </row>
    <row r="3" spans="1:7">
      <c r="A3" s="687" t="s">
        <v>396</v>
      </c>
      <c r="B3" s="687"/>
      <c r="C3" s="687"/>
      <c r="D3" s="687"/>
      <c r="E3" s="687"/>
      <c r="F3" s="687"/>
      <c r="G3" s="687"/>
    </row>
    <row r="4" spans="1:7" ht="72" customHeight="1">
      <c r="A4" s="688" t="s">
        <v>928</v>
      </c>
      <c r="B4" s="686"/>
      <c r="C4" s="686"/>
      <c r="D4" s="686"/>
      <c r="E4" s="686"/>
      <c r="F4" s="686"/>
      <c r="G4" s="686"/>
    </row>
    <row r="5" spans="1:7" ht="15.75">
      <c r="A5" s="118"/>
      <c r="B5" s="119"/>
      <c r="C5" s="120"/>
      <c r="D5" s="120"/>
      <c r="E5" s="121"/>
      <c r="F5" s="123"/>
      <c r="G5" s="123"/>
    </row>
    <row r="6" spans="1:7">
      <c r="A6" s="689" t="s">
        <v>930</v>
      </c>
      <c r="B6" s="689"/>
      <c r="C6" s="689"/>
      <c r="D6" s="689"/>
      <c r="E6" s="689"/>
      <c r="F6" s="689"/>
      <c r="G6" s="689"/>
    </row>
    <row r="7" spans="1:7">
      <c r="B7" s="630" t="s">
        <v>933</v>
      </c>
    </row>
    <row r="8" spans="1:7" ht="33.75">
      <c r="A8" s="607" t="s">
        <v>2</v>
      </c>
      <c r="B8" s="607" t="s">
        <v>318</v>
      </c>
      <c r="C8" s="127" t="s">
        <v>126</v>
      </c>
      <c r="D8" s="128" t="s">
        <v>397</v>
      </c>
      <c r="E8" s="144" t="s">
        <v>177</v>
      </c>
      <c r="F8" s="131" t="s">
        <v>398</v>
      </c>
      <c r="G8" s="131" t="s">
        <v>80</v>
      </c>
    </row>
    <row r="9" spans="1:7">
      <c r="A9" s="690" t="s">
        <v>319</v>
      </c>
      <c r="B9" s="690"/>
      <c r="C9" s="690"/>
      <c r="D9" s="690"/>
      <c r="E9" s="690"/>
      <c r="F9" s="690"/>
      <c r="G9" s="690"/>
    </row>
    <row r="10" spans="1:7">
      <c r="A10" s="607">
        <v>1</v>
      </c>
      <c r="B10" s="607" t="s">
        <v>320</v>
      </c>
      <c r="C10" s="685" t="s">
        <v>899</v>
      </c>
      <c r="D10" s="685"/>
      <c r="E10" s="685"/>
      <c r="F10" s="685"/>
      <c r="G10" s="685"/>
    </row>
    <row r="11" spans="1:7">
      <c r="A11" s="692" t="s">
        <v>127</v>
      </c>
      <c r="B11" s="683" t="s">
        <v>321</v>
      </c>
      <c r="C11" s="608" t="s">
        <v>322</v>
      </c>
      <c r="D11" s="609" t="s">
        <v>179</v>
      </c>
      <c r="E11" s="610" t="s">
        <v>179</v>
      </c>
      <c r="F11" s="611" t="s">
        <v>179</v>
      </c>
      <c r="G11" s="611" t="s">
        <v>179</v>
      </c>
    </row>
    <row r="12" spans="1:7" ht="45">
      <c r="A12" s="694"/>
      <c r="B12" s="683"/>
      <c r="C12" s="608" t="s">
        <v>323</v>
      </c>
      <c r="D12" s="609" t="s">
        <v>4</v>
      </c>
      <c r="E12" s="610">
        <v>4.7E-2</v>
      </c>
      <c r="F12" s="611"/>
      <c r="G12" s="611"/>
    </row>
    <row r="13" spans="1:7">
      <c r="A13" s="612" t="s">
        <v>128</v>
      </c>
      <c r="B13" s="683"/>
      <c r="C13" s="608" t="s">
        <v>324</v>
      </c>
      <c r="D13" s="609" t="s">
        <v>325</v>
      </c>
      <c r="E13" s="613">
        <v>1</v>
      </c>
      <c r="F13" s="611"/>
      <c r="G13" s="611"/>
    </row>
    <row r="14" spans="1:7">
      <c r="A14" s="684" t="s">
        <v>81</v>
      </c>
      <c r="B14" s="684"/>
      <c r="C14" s="684"/>
      <c r="D14" s="684"/>
      <c r="E14" s="684"/>
      <c r="F14" s="684"/>
      <c r="G14" s="147"/>
    </row>
    <row r="15" spans="1:7">
      <c r="A15" s="607">
        <v>2</v>
      </c>
      <c r="B15" s="607" t="s">
        <v>326</v>
      </c>
      <c r="C15" s="685" t="s">
        <v>901</v>
      </c>
      <c r="D15" s="685"/>
      <c r="E15" s="685"/>
      <c r="F15" s="685"/>
      <c r="G15" s="685"/>
    </row>
    <row r="16" spans="1:7">
      <c r="A16" s="692" t="s">
        <v>418</v>
      </c>
      <c r="B16" s="683" t="s">
        <v>327</v>
      </c>
      <c r="C16" s="614" t="s">
        <v>328</v>
      </c>
      <c r="D16" s="609" t="s">
        <v>179</v>
      </c>
      <c r="E16" s="609" t="s">
        <v>179</v>
      </c>
      <c r="F16" s="611" t="s">
        <v>179</v>
      </c>
      <c r="G16" s="611" t="s">
        <v>179</v>
      </c>
    </row>
    <row r="17" spans="1:7" ht="22.5">
      <c r="A17" s="694"/>
      <c r="B17" s="683"/>
      <c r="C17" s="608" t="s">
        <v>329</v>
      </c>
      <c r="D17" s="609" t="s">
        <v>13</v>
      </c>
      <c r="E17" s="609">
        <v>113</v>
      </c>
      <c r="F17" s="611"/>
      <c r="G17" s="611"/>
    </row>
    <row r="18" spans="1:7" ht="45">
      <c r="A18" s="612" t="s">
        <v>419</v>
      </c>
      <c r="B18" s="683"/>
      <c r="C18" s="608" t="s">
        <v>330</v>
      </c>
      <c r="D18" s="609" t="s">
        <v>331</v>
      </c>
      <c r="E18" s="609">
        <v>100</v>
      </c>
      <c r="F18" s="611"/>
      <c r="G18" s="611"/>
    </row>
    <row r="19" spans="1:7" ht="33.75">
      <c r="A19" s="612" t="s">
        <v>420</v>
      </c>
      <c r="B19" s="683"/>
      <c r="C19" s="608" t="s">
        <v>332</v>
      </c>
      <c r="D19" s="609" t="s">
        <v>32</v>
      </c>
      <c r="E19" s="609">
        <v>18</v>
      </c>
      <c r="F19" s="611"/>
      <c r="G19" s="611"/>
    </row>
    <row r="20" spans="1:7" ht="45">
      <c r="A20" s="695" t="s">
        <v>421</v>
      </c>
      <c r="B20" s="683" t="s">
        <v>333</v>
      </c>
      <c r="C20" s="614" t="s">
        <v>334</v>
      </c>
      <c r="D20" s="609" t="s">
        <v>179</v>
      </c>
      <c r="E20" s="609" t="s">
        <v>179</v>
      </c>
      <c r="F20" s="611" t="s">
        <v>179</v>
      </c>
      <c r="G20" s="611" t="s">
        <v>179</v>
      </c>
    </row>
    <row r="21" spans="1:7">
      <c r="A21" s="696"/>
      <c r="B21" s="683"/>
      <c r="C21" s="614" t="s">
        <v>335</v>
      </c>
      <c r="D21" s="609" t="s">
        <v>13</v>
      </c>
      <c r="E21" s="609">
        <v>80</v>
      </c>
      <c r="F21" s="611"/>
      <c r="G21" s="611"/>
    </row>
    <row r="22" spans="1:7">
      <c r="A22" s="612" t="s">
        <v>134</v>
      </c>
      <c r="B22" s="683"/>
      <c r="C22" s="614" t="s">
        <v>336</v>
      </c>
      <c r="D22" s="609" t="s">
        <v>13</v>
      </c>
      <c r="E22" s="609">
        <v>151</v>
      </c>
      <c r="F22" s="611"/>
      <c r="G22" s="611"/>
    </row>
    <row r="23" spans="1:7">
      <c r="A23" s="684" t="s">
        <v>82</v>
      </c>
      <c r="B23" s="684"/>
      <c r="C23" s="684"/>
      <c r="D23" s="684"/>
      <c r="E23" s="684"/>
      <c r="F23" s="684"/>
      <c r="G23" s="147"/>
    </row>
    <row r="24" spans="1:7">
      <c r="A24" s="607">
        <v>3</v>
      </c>
      <c r="B24" s="607" t="s">
        <v>337</v>
      </c>
      <c r="C24" s="685" t="s">
        <v>920</v>
      </c>
      <c r="D24" s="685"/>
      <c r="E24" s="685"/>
      <c r="F24" s="685"/>
      <c r="G24" s="685"/>
    </row>
    <row r="25" spans="1:7" ht="22.5">
      <c r="A25" s="692" t="s">
        <v>66</v>
      </c>
      <c r="B25" s="691" t="s">
        <v>338</v>
      </c>
      <c r="C25" s="614" t="s">
        <v>339</v>
      </c>
      <c r="D25" s="609" t="s">
        <v>179</v>
      </c>
      <c r="E25" s="609" t="s">
        <v>179</v>
      </c>
      <c r="F25" s="611" t="s">
        <v>179</v>
      </c>
      <c r="G25" s="611" t="s">
        <v>179</v>
      </c>
    </row>
    <row r="26" spans="1:7" ht="56.25">
      <c r="A26" s="694"/>
      <c r="B26" s="683"/>
      <c r="C26" s="608" t="s">
        <v>340</v>
      </c>
      <c r="D26" s="609" t="s">
        <v>17</v>
      </c>
      <c r="E26" s="609">
        <v>18</v>
      </c>
      <c r="F26" s="611"/>
      <c r="G26" s="611"/>
    </row>
    <row r="27" spans="1:7" ht="33.75">
      <c r="A27" s="612" t="s">
        <v>67</v>
      </c>
      <c r="B27" s="683"/>
      <c r="C27" s="608" t="s">
        <v>341</v>
      </c>
      <c r="D27" s="609" t="s">
        <v>32</v>
      </c>
      <c r="E27" s="609">
        <v>13</v>
      </c>
      <c r="F27" s="611"/>
      <c r="G27" s="611"/>
    </row>
    <row r="28" spans="1:7" ht="45">
      <c r="A28" s="612" t="s">
        <v>68</v>
      </c>
      <c r="B28" s="615" t="s">
        <v>342</v>
      </c>
      <c r="C28" s="608" t="s">
        <v>343</v>
      </c>
      <c r="D28" s="609" t="s">
        <v>17</v>
      </c>
      <c r="E28" s="609">
        <v>60</v>
      </c>
      <c r="F28" s="611"/>
      <c r="G28" s="611"/>
    </row>
    <row r="29" spans="1:7">
      <c r="A29" s="684" t="s">
        <v>474</v>
      </c>
      <c r="B29" s="684"/>
      <c r="C29" s="684"/>
      <c r="D29" s="684"/>
      <c r="E29" s="684"/>
      <c r="F29" s="684"/>
      <c r="G29" s="147"/>
    </row>
    <row r="30" spans="1:7">
      <c r="A30" s="607">
        <v>4</v>
      </c>
      <c r="B30" s="607" t="s">
        <v>344</v>
      </c>
      <c r="C30" s="685" t="s">
        <v>925</v>
      </c>
      <c r="D30" s="685"/>
      <c r="E30" s="685"/>
      <c r="F30" s="685"/>
      <c r="G30" s="685"/>
    </row>
    <row r="31" spans="1:7">
      <c r="A31" s="612" t="s">
        <v>477</v>
      </c>
      <c r="B31" s="615" t="s">
        <v>345</v>
      </c>
      <c r="C31" s="608" t="s">
        <v>346</v>
      </c>
      <c r="D31" s="609" t="s">
        <v>32</v>
      </c>
      <c r="E31" s="609">
        <v>136</v>
      </c>
      <c r="F31" s="611"/>
      <c r="G31" s="611"/>
    </row>
    <row r="32" spans="1:7">
      <c r="A32" s="684" t="s">
        <v>89</v>
      </c>
      <c r="B32" s="684"/>
      <c r="C32" s="684"/>
      <c r="D32" s="684"/>
      <c r="E32" s="684"/>
      <c r="F32" s="684"/>
      <c r="G32" s="147"/>
    </row>
    <row r="33" spans="1:7">
      <c r="A33" s="690" t="s">
        <v>347</v>
      </c>
      <c r="B33" s="690"/>
      <c r="C33" s="690"/>
      <c r="D33" s="690"/>
      <c r="E33" s="690"/>
      <c r="F33" s="690"/>
      <c r="G33" s="690"/>
    </row>
    <row r="34" spans="1:7">
      <c r="A34" s="607">
        <v>5</v>
      </c>
      <c r="B34" s="607" t="s">
        <v>348</v>
      </c>
      <c r="C34" s="685" t="s">
        <v>383</v>
      </c>
      <c r="D34" s="685"/>
      <c r="E34" s="685"/>
      <c r="F34" s="685"/>
      <c r="G34" s="685"/>
    </row>
    <row r="35" spans="1:7">
      <c r="A35" s="692" t="s">
        <v>478</v>
      </c>
      <c r="B35" s="691" t="s">
        <v>349</v>
      </c>
      <c r="C35" s="614" t="s">
        <v>350</v>
      </c>
      <c r="D35" s="609" t="s">
        <v>179</v>
      </c>
      <c r="E35" s="609" t="s">
        <v>179</v>
      </c>
      <c r="F35" s="611" t="s">
        <v>179</v>
      </c>
      <c r="G35" s="611" t="s">
        <v>179</v>
      </c>
    </row>
    <row r="36" spans="1:7">
      <c r="A36" s="693"/>
      <c r="B36" s="691"/>
      <c r="C36" s="614" t="s">
        <v>351</v>
      </c>
      <c r="D36" s="609" t="s">
        <v>352</v>
      </c>
      <c r="E36" s="609">
        <v>250</v>
      </c>
      <c r="F36" s="611"/>
      <c r="G36" s="611"/>
    </row>
    <row r="37" spans="1:7">
      <c r="A37" s="616" t="s">
        <v>871</v>
      </c>
      <c r="B37" s="691"/>
      <c r="C37" s="614" t="s">
        <v>353</v>
      </c>
      <c r="D37" s="609" t="s">
        <v>352</v>
      </c>
      <c r="E37" s="609">
        <v>300</v>
      </c>
      <c r="F37" s="611"/>
      <c r="G37" s="611"/>
    </row>
    <row r="38" spans="1:7">
      <c r="A38" s="616" t="s">
        <v>872</v>
      </c>
      <c r="B38" s="691"/>
      <c r="C38" s="614" t="s">
        <v>354</v>
      </c>
      <c r="D38" s="609" t="s">
        <v>352</v>
      </c>
      <c r="E38" s="609">
        <v>600</v>
      </c>
      <c r="F38" s="611"/>
      <c r="G38" s="611"/>
    </row>
    <row r="39" spans="1:7">
      <c r="A39" s="684" t="s">
        <v>867</v>
      </c>
      <c r="B39" s="684"/>
      <c r="C39" s="684"/>
      <c r="D39" s="684"/>
      <c r="E39" s="684"/>
      <c r="F39" s="684"/>
      <c r="G39" s="147"/>
    </row>
    <row r="40" spans="1:7">
      <c r="A40" s="607">
        <v>6</v>
      </c>
      <c r="B40" s="607" t="s">
        <v>355</v>
      </c>
      <c r="C40" s="685" t="s">
        <v>384</v>
      </c>
      <c r="D40" s="685"/>
      <c r="E40" s="685"/>
      <c r="F40" s="685"/>
      <c r="G40" s="685"/>
    </row>
    <row r="41" spans="1:7">
      <c r="A41" s="692" t="s">
        <v>873</v>
      </c>
      <c r="B41" s="683" t="s">
        <v>356</v>
      </c>
      <c r="C41" s="608" t="s">
        <v>357</v>
      </c>
      <c r="D41" s="609" t="s">
        <v>179</v>
      </c>
      <c r="E41" s="609" t="s">
        <v>179</v>
      </c>
      <c r="F41" s="611" t="s">
        <v>179</v>
      </c>
      <c r="G41" s="611" t="s">
        <v>179</v>
      </c>
    </row>
    <row r="42" spans="1:7">
      <c r="A42" s="693"/>
      <c r="B42" s="683"/>
      <c r="C42" s="608" t="s">
        <v>358</v>
      </c>
      <c r="D42" s="609" t="s">
        <v>13</v>
      </c>
      <c r="E42" s="609">
        <v>2.06</v>
      </c>
      <c r="F42" s="611"/>
      <c r="G42" s="611"/>
    </row>
    <row r="43" spans="1:7">
      <c r="A43" s="616" t="s">
        <v>874</v>
      </c>
      <c r="B43" s="683"/>
      <c r="C43" s="614" t="s">
        <v>359</v>
      </c>
      <c r="D43" s="617" t="s">
        <v>13</v>
      </c>
      <c r="E43" s="609">
        <v>4.3099999999999996</v>
      </c>
      <c r="F43" s="611"/>
      <c r="G43" s="611"/>
    </row>
    <row r="44" spans="1:7">
      <c r="A44" s="616" t="s">
        <v>759</v>
      </c>
      <c r="B44" s="683"/>
      <c r="C44" s="614" t="s">
        <v>360</v>
      </c>
      <c r="D44" s="617" t="s">
        <v>13</v>
      </c>
      <c r="E44" s="609">
        <v>5.5</v>
      </c>
      <c r="F44" s="611"/>
      <c r="G44" s="611"/>
    </row>
    <row r="45" spans="1:7" ht="22.5">
      <c r="A45" s="692" t="s">
        <v>760</v>
      </c>
      <c r="B45" s="683" t="s">
        <v>361</v>
      </c>
      <c r="C45" s="614" t="s">
        <v>362</v>
      </c>
      <c r="D45" s="617" t="s">
        <v>179</v>
      </c>
      <c r="E45" s="609" t="s">
        <v>179</v>
      </c>
      <c r="F45" s="611" t="s">
        <v>179</v>
      </c>
      <c r="G45" s="611" t="s">
        <v>179</v>
      </c>
    </row>
    <row r="46" spans="1:7" ht="22.5">
      <c r="A46" s="693"/>
      <c r="B46" s="683"/>
      <c r="C46" s="614" t="s">
        <v>363</v>
      </c>
      <c r="D46" s="617" t="s">
        <v>13</v>
      </c>
      <c r="E46" s="609">
        <v>13.75</v>
      </c>
      <c r="F46" s="611"/>
      <c r="G46" s="611"/>
    </row>
    <row r="47" spans="1:7" ht="33.75">
      <c r="A47" s="616" t="s">
        <v>761</v>
      </c>
      <c r="B47" s="617" t="s">
        <v>364</v>
      </c>
      <c r="C47" s="614" t="s">
        <v>365</v>
      </c>
      <c r="D47" s="617" t="s">
        <v>32</v>
      </c>
      <c r="E47" s="609">
        <v>14</v>
      </c>
      <c r="F47" s="611"/>
      <c r="G47" s="611"/>
    </row>
    <row r="48" spans="1:7">
      <c r="A48" s="684" t="s">
        <v>868</v>
      </c>
      <c r="B48" s="684"/>
      <c r="C48" s="684"/>
      <c r="D48" s="684"/>
      <c r="E48" s="684"/>
      <c r="F48" s="684"/>
      <c r="G48" s="147"/>
    </row>
    <row r="49" spans="1:7">
      <c r="A49" s="607">
        <v>7</v>
      </c>
      <c r="B49" s="607" t="s">
        <v>366</v>
      </c>
      <c r="C49" s="685" t="s">
        <v>382</v>
      </c>
      <c r="D49" s="685"/>
      <c r="E49" s="685"/>
      <c r="F49" s="685"/>
      <c r="G49" s="685"/>
    </row>
    <row r="50" spans="1:7" ht="45">
      <c r="A50" s="616" t="s">
        <v>875</v>
      </c>
      <c r="B50" s="617" t="s">
        <v>367</v>
      </c>
      <c r="C50" s="614" t="s">
        <v>368</v>
      </c>
      <c r="D50" s="617" t="s">
        <v>17</v>
      </c>
      <c r="E50" s="609">
        <v>150</v>
      </c>
      <c r="F50" s="611"/>
      <c r="G50" s="611"/>
    </row>
    <row r="51" spans="1:7" ht="45">
      <c r="A51" s="616" t="s">
        <v>876</v>
      </c>
      <c r="B51" s="617" t="s">
        <v>369</v>
      </c>
      <c r="C51" s="614" t="s">
        <v>370</v>
      </c>
      <c r="D51" s="617" t="s">
        <v>17</v>
      </c>
      <c r="E51" s="609">
        <v>68</v>
      </c>
      <c r="F51" s="611"/>
      <c r="G51" s="611"/>
    </row>
    <row r="52" spans="1:7">
      <c r="A52" s="684" t="s">
        <v>869</v>
      </c>
      <c r="B52" s="684"/>
      <c r="C52" s="684"/>
      <c r="D52" s="684"/>
      <c r="E52" s="684"/>
      <c r="F52" s="684"/>
      <c r="G52" s="147"/>
    </row>
    <row r="53" spans="1:7">
      <c r="A53" s="607">
        <v>8</v>
      </c>
      <c r="B53" s="607" t="s">
        <v>371</v>
      </c>
      <c r="C53" s="685" t="s">
        <v>385</v>
      </c>
      <c r="D53" s="685"/>
      <c r="E53" s="685"/>
      <c r="F53" s="685"/>
      <c r="G53" s="685"/>
    </row>
    <row r="54" spans="1:7" ht="45">
      <c r="A54" s="616" t="s">
        <v>877</v>
      </c>
      <c r="B54" s="617" t="s">
        <v>372</v>
      </c>
      <c r="C54" s="614" t="s">
        <v>373</v>
      </c>
      <c r="D54" s="617" t="s">
        <v>17</v>
      </c>
      <c r="E54" s="609">
        <v>26</v>
      </c>
      <c r="F54" s="611"/>
      <c r="G54" s="611"/>
    </row>
    <row r="55" spans="1:7" ht="56.25">
      <c r="A55" s="616" t="s">
        <v>878</v>
      </c>
      <c r="B55" s="617" t="s">
        <v>374</v>
      </c>
      <c r="C55" s="608" t="s">
        <v>375</v>
      </c>
      <c r="D55" s="609" t="s">
        <v>139</v>
      </c>
      <c r="E55" s="609">
        <v>56</v>
      </c>
      <c r="F55" s="611"/>
      <c r="G55" s="611"/>
    </row>
    <row r="56" spans="1:7">
      <c r="A56" s="692" t="s">
        <v>879</v>
      </c>
      <c r="B56" s="683" t="s">
        <v>376</v>
      </c>
      <c r="C56" s="614" t="s">
        <v>377</v>
      </c>
      <c r="D56" s="617" t="s">
        <v>179</v>
      </c>
      <c r="E56" s="609" t="s">
        <v>179</v>
      </c>
      <c r="F56" s="611" t="s">
        <v>179</v>
      </c>
      <c r="G56" s="611" t="s">
        <v>179</v>
      </c>
    </row>
    <row r="57" spans="1:7" ht="56.25">
      <c r="A57" s="693"/>
      <c r="B57" s="683"/>
      <c r="C57" s="614" t="s">
        <v>378</v>
      </c>
      <c r="D57" s="617" t="s">
        <v>13</v>
      </c>
      <c r="E57" s="609">
        <v>55</v>
      </c>
      <c r="F57" s="611"/>
      <c r="G57" s="611"/>
    </row>
    <row r="58" spans="1:7" ht="22.5">
      <c r="A58" s="616" t="s">
        <v>767</v>
      </c>
      <c r="B58" s="683"/>
      <c r="C58" s="614" t="s">
        <v>379</v>
      </c>
      <c r="D58" s="617" t="s">
        <v>17</v>
      </c>
      <c r="E58" s="609">
        <v>181.5</v>
      </c>
      <c r="F58" s="611"/>
      <c r="G58" s="611"/>
    </row>
    <row r="59" spans="1:7" ht="22.5">
      <c r="A59" s="616" t="s">
        <v>768</v>
      </c>
      <c r="B59" s="683"/>
      <c r="C59" s="614" t="s">
        <v>380</v>
      </c>
      <c r="D59" s="617" t="s">
        <v>17</v>
      </c>
      <c r="E59" s="609">
        <v>181.5</v>
      </c>
      <c r="F59" s="611"/>
      <c r="G59" s="611"/>
    </row>
    <row r="60" spans="1:7" ht="56.25">
      <c r="A60" s="616" t="s">
        <v>769</v>
      </c>
      <c r="B60" s="683"/>
      <c r="C60" s="614" t="s">
        <v>381</v>
      </c>
      <c r="D60" s="617" t="s">
        <v>32</v>
      </c>
      <c r="E60" s="609">
        <v>77</v>
      </c>
      <c r="F60" s="611"/>
      <c r="G60" s="611"/>
    </row>
    <row r="61" spans="1:7" ht="13.5" thickBot="1">
      <c r="A61" s="697" t="s">
        <v>870</v>
      </c>
      <c r="B61" s="697"/>
      <c r="C61" s="697"/>
      <c r="D61" s="697"/>
      <c r="E61" s="697"/>
      <c r="F61" s="697"/>
      <c r="G61" s="618"/>
    </row>
    <row r="62" spans="1:7" ht="12.75" customHeight="1" thickBot="1">
      <c r="A62" s="698" t="s">
        <v>90</v>
      </c>
      <c r="B62" s="698"/>
      <c r="C62" s="698"/>
      <c r="D62" s="699"/>
      <c r="E62" s="700"/>
      <c r="F62" s="700"/>
      <c r="G62" s="700"/>
    </row>
    <row r="63" spans="1:7" ht="13.5" thickBot="1">
      <c r="A63" s="698" t="s">
        <v>895</v>
      </c>
      <c r="B63" s="698"/>
      <c r="C63" s="698"/>
      <c r="D63" s="699"/>
      <c r="E63" s="700"/>
      <c r="F63" s="700"/>
      <c r="G63" s="700"/>
    </row>
    <row r="64" spans="1:7" ht="13.5" thickBot="1">
      <c r="A64" s="698" t="s">
        <v>91</v>
      </c>
      <c r="B64" s="698"/>
      <c r="C64" s="698"/>
      <c r="D64" s="699"/>
      <c r="E64" s="700"/>
      <c r="F64" s="700"/>
      <c r="G64" s="700"/>
    </row>
    <row r="65" spans="1:8">
      <c r="A65" s="7"/>
      <c r="B65" s="7"/>
      <c r="C65" s="7"/>
      <c r="D65" s="7"/>
      <c r="E65" s="16"/>
      <c r="F65" s="2"/>
      <c r="G65" s="27"/>
      <c r="H65" s="27"/>
    </row>
    <row r="66" spans="1:8">
      <c r="A66" s="4"/>
      <c r="B66" s="4"/>
      <c r="C66" s="4"/>
      <c r="D66" s="4"/>
      <c r="E66" s="17"/>
      <c r="F66" s="4"/>
      <c r="G66" s="32"/>
      <c r="H66" s="27"/>
    </row>
    <row r="67" spans="1:8">
      <c r="A67" s="4" t="s">
        <v>927</v>
      </c>
      <c r="B67" s="4"/>
      <c r="C67" s="647" t="s">
        <v>141</v>
      </c>
      <c r="D67" s="647"/>
      <c r="E67" s="647"/>
      <c r="F67" s="647"/>
      <c r="G67" s="647"/>
      <c r="H67" s="27"/>
    </row>
    <row r="68" spans="1:8">
      <c r="A68" s="4"/>
      <c r="B68" s="4"/>
      <c r="C68" s="647"/>
      <c r="D68" s="647"/>
      <c r="E68" s="647"/>
      <c r="F68" s="647"/>
      <c r="G68" s="647"/>
      <c r="H68" s="27"/>
    </row>
    <row r="69" spans="1:8">
      <c r="A69" s="4"/>
      <c r="B69" s="4"/>
      <c r="C69" s="25"/>
      <c r="D69" s="25"/>
      <c r="E69" s="57"/>
      <c r="F69" s="25"/>
      <c r="G69" s="33"/>
      <c r="H69" s="27"/>
    </row>
    <row r="70" spans="1:8">
      <c r="A70" s="4" t="s">
        <v>415</v>
      </c>
      <c r="B70" s="4"/>
      <c r="C70" s="4"/>
      <c r="D70" s="7"/>
      <c r="E70" s="17"/>
      <c r="F70" s="4"/>
      <c r="G70" s="32"/>
      <c r="H70" s="27"/>
    </row>
    <row r="71" spans="1:8">
      <c r="A71" s="4"/>
      <c r="B71" s="4"/>
      <c r="C71" s="4"/>
      <c r="D71" s="7"/>
      <c r="E71" s="4" t="s">
        <v>143</v>
      </c>
      <c r="F71" s="4"/>
      <c r="G71" s="32"/>
      <c r="H71" s="27"/>
    </row>
    <row r="72" spans="1:8">
      <c r="A72" s="4"/>
      <c r="B72" s="4"/>
      <c r="C72" s="4"/>
      <c r="D72" s="7"/>
      <c r="E72" s="4" t="s">
        <v>144</v>
      </c>
      <c r="F72" s="4"/>
      <c r="G72" s="32"/>
      <c r="H72" s="27"/>
    </row>
    <row r="73" spans="1:8">
      <c r="A73" s="3"/>
      <c r="B73" s="3"/>
      <c r="C73" s="3"/>
      <c r="D73" s="3"/>
      <c r="E73" s="4" t="s">
        <v>92</v>
      </c>
      <c r="F73" s="3"/>
      <c r="G73" s="55"/>
      <c r="H73" s="27"/>
    </row>
  </sheetData>
  <mergeCells count="46">
    <mergeCell ref="C67:G67"/>
    <mergeCell ref="C68:G68"/>
    <mergeCell ref="A11:A12"/>
    <mergeCell ref="A16:A17"/>
    <mergeCell ref="A20:A21"/>
    <mergeCell ref="A25:A26"/>
    <mergeCell ref="A61:F61"/>
    <mergeCell ref="A62:C62"/>
    <mergeCell ref="D62:G62"/>
    <mergeCell ref="A63:C63"/>
    <mergeCell ref="D63:G63"/>
    <mergeCell ref="A64:C64"/>
    <mergeCell ref="D64:G64"/>
    <mergeCell ref="A48:F48"/>
    <mergeCell ref="C49:G49"/>
    <mergeCell ref="A52:F52"/>
    <mergeCell ref="C53:G53"/>
    <mergeCell ref="B56:B60"/>
    <mergeCell ref="A56:A57"/>
    <mergeCell ref="A39:F39"/>
    <mergeCell ref="C40:G40"/>
    <mergeCell ref="B41:B44"/>
    <mergeCell ref="A45:A46"/>
    <mergeCell ref="B45:B46"/>
    <mergeCell ref="A41:A42"/>
    <mergeCell ref="B35:B38"/>
    <mergeCell ref="A35:A36"/>
    <mergeCell ref="B20:B22"/>
    <mergeCell ref="A23:F23"/>
    <mergeCell ref="C24:G24"/>
    <mergeCell ref="B25:B27"/>
    <mergeCell ref="A29:F29"/>
    <mergeCell ref="C30:G30"/>
    <mergeCell ref="A32:F32"/>
    <mergeCell ref="A33:G33"/>
    <mergeCell ref="C34:G34"/>
    <mergeCell ref="B11:B13"/>
    <mergeCell ref="A14:F14"/>
    <mergeCell ref="C15:G15"/>
    <mergeCell ref="B16:B19"/>
    <mergeCell ref="A1:G1"/>
    <mergeCell ref="A3:G3"/>
    <mergeCell ref="A4:G4"/>
    <mergeCell ref="A6:G6"/>
    <mergeCell ref="A9:G9"/>
    <mergeCell ref="C10:G10"/>
  </mergeCells>
  <pageMargins left="0.9055118110236221" right="0.31496062992125984" top="0.35433070866141736" bottom="0.55118110236220474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C15"/>
  <sheetViews>
    <sheetView tabSelected="1" workbookViewId="0">
      <selection activeCell="G14" sqref="G14"/>
    </sheetView>
  </sheetViews>
  <sheetFormatPr defaultRowHeight="12.75"/>
  <cols>
    <col min="1" max="1" width="10.7109375" style="113" customWidth="1"/>
    <col min="2" max="2" width="37.42578125" style="113" customWidth="1"/>
    <col min="3" max="3" width="29.42578125" style="113" customWidth="1"/>
    <col min="4" max="256" width="9.140625" style="113"/>
    <col min="257" max="257" width="10.7109375" style="113" customWidth="1"/>
    <col min="258" max="258" width="37.42578125" style="113" customWidth="1"/>
    <col min="259" max="259" width="24" style="113" customWidth="1"/>
    <col min="260" max="512" width="9.140625" style="113"/>
    <col min="513" max="513" width="10.7109375" style="113" customWidth="1"/>
    <col min="514" max="514" width="37.42578125" style="113" customWidth="1"/>
    <col min="515" max="515" width="24" style="113" customWidth="1"/>
    <col min="516" max="768" width="9.140625" style="113"/>
    <col min="769" max="769" width="10.7109375" style="113" customWidth="1"/>
    <col min="770" max="770" width="37.42578125" style="113" customWidth="1"/>
    <col min="771" max="771" width="24" style="113" customWidth="1"/>
    <col min="772" max="1024" width="9.140625" style="113"/>
    <col min="1025" max="1025" width="10.7109375" style="113" customWidth="1"/>
    <col min="1026" max="1026" width="37.42578125" style="113" customWidth="1"/>
    <col min="1027" max="1027" width="24" style="113" customWidth="1"/>
    <col min="1028" max="1280" width="9.140625" style="113"/>
    <col min="1281" max="1281" width="10.7109375" style="113" customWidth="1"/>
    <col min="1282" max="1282" width="37.42578125" style="113" customWidth="1"/>
    <col min="1283" max="1283" width="24" style="113" customWidth="1"/>
    <col min="1284" max="1536" width="9.140625" style="113"/>
    <col min="1537" max="1537" width="10.7109375" style="113" customWidth="1"/>
    <col min="1538" max="1538" width="37.42578125" style="113" customWidth="1"/>
    <col min="1539" max="1539" width="24" style="113" customWidth="1"/>
    <col min="1540" max="1792" width="9.140625" style="113"/>
    <col min="1793" max="1793" width="10.7109375" style="113" customWidth="1"/>
    <col min="1794" max="1794" width="37.42578125" style="113" customWidth="1"/>
    <col min="1795" max="1795" width="24" style="113" customWidth="1"/>
    <col min="1796" max="2048" width="9.140625" style="113"/>
    <col min="2049" max="2049" width="10.7109375" style="113" customWidth="1"/>
    <col min="2050" max="2050" width="37.42578125" style="113" customWidth="1"/>
    <col min="2051" max="2051" width="24" style="113" customWidth="1"/>
    <col min="2052" max="2304" width="9.140625" style="113"/>
    <col min="2305" max="2305" width="10.7109375" style="113" customWidth="1"/>
    <col min="2306" max="2306" width="37.42578125" style="113" customWidth="1"/>
    <col min="2307" max="2307" width="24" style="113" customWidth="1"/>
    <col min="2308" max="2560" width="9.140625" style="113"/>
    <col min="2561" max="2561" width="10.7109375" style="113" customWidth="1"/>
    <col min="2562" max="2562" width="37.42578125" style="113" customWidth="1"/>
    <col min="2563" max="2563" width="24" style="113" customWidth="1"/>
    <col min="2564" max="2816" width="9.140625" style="113"/>
    <col min="2817" max="2817" width="10.7109375" style="113" customWidth="1"/>
    <col min="2818" max="2818" width="37.42578125" style="113" customWidth="1"/>
    <col min="2819" max="2819" width="24" style="113" customWidth="1"/>
    <col min="2820" max="3072" width="9.140625" style="113"/>
    <col min="3073" max="3073" width="10.7109375" style="113" customWidth="1"/>
    <col min="3074" max="3074" width="37.42578125" style="113" customWidth="1"/>
    <col min="3075" max="3075" width="24" style="113" customWidth="1"/>
    <col min="3076" max="3328" width="9.140625" style="113"/>
    <col min="3329" max="3329" width="10.7109375" style="113" customWidth="1"/>
    <col min="3330" max="3330" width="37.42578125" style="113" customWidth="1"/>
    <col min="3331" max="3331" width="24" style="113" customWidth="1"/>
    <col min="3332" max="3584" width="9.140625" style="113"/>
    <col min="3585" max="3585" width="10.7109375" style="113" customWidth="1"/>
    <col min="3586" max="3586" width="37.42578125" style="113" customWidth="1"/>
    <col min="3587" max="3587" width="24" style="113" customWidth="1"/>
    <col min="3588" max="3840" width="9.140625" style="113"/>
    <col min="3841" max="3841" width="10.7109375" style="113" customWidth="1"/>
    <col min="3842" max="3842" width="37.42578125" style="113" customWidth="1"/>
    <col min="3843" max="3843" width="24" style="113" customWidth="1"/>
    <col min="3844" max="4096" width="9.140625" style="113"/>
    <col min="4097" max="4097" width="10.7109375" style="113" customWidth="1"/>
    <col min="4098" max="4098" width="37.42578125" style="113" customWidth="1"/>
    <col min="4099" max="4099" width="24" style="113" customWidth="1"/>
    <col min="4100" max="4352" width="9.140625" style="113"/>
    <col min="4353" max="4353" width="10.7109375" style="113" customWidth="1"/>
    <col min="4354" max="4354" width="37.42578125" style="113" customWidth="1"/>
    <col min="4355" max="4355" width="24" style="113" customWidth="1"/>
    <col min="4356" max="4608" width="9.140625" style="113"/>
    <col min="4609" max="4609" width="10.7109375" style="113" customWidth="1"/>
    <col min="4610" max="4610" width="37.42578125" style="113" customWidth="1"/>
    <col min="4611" max="4611" width="24" style="113" customWidth="1"/>
    <col min="4612" max="4864" width="9.140625" style="113"/>
    <col min="4865" max="4865" width="10.7109375" style="113" customWidth="1"/>
    <col min="4866" max="4866" width="37.42578125" style="113" customWidth="1"/>
    <col min="4867" max="4867" width="24" style="113" customWidth="1"/>
    <col min="4868" max="5120" width="9.140625" style="113"/>
    <col min="5121" max="5121" width="10.7109375" style="113" customWidth="1"/>
    <col min="5122" max="5122" width="37.42578125" style="113" customWidth="1"/>
    <col min="5123" max="5123" width="24" style="113" customWidth="1"/>
    <col min="5124" max="5376" width="9.140625" style="113"/>
    <col min="5377" max="5377" width="10.7109375" style="113" customWidth="1"/>
    <col min="5378" max="5378" width="37.42578125" style="113" customWidth="1"/>
    <col min="5379" max="5379" width="24" style="113" customWidth="1"/>
    <col min="5380" max="5632" width="9.140625" style="113"/>
    <col min="5633" max="5633" width="10.7109375" style="113" customWidth="1"/>
    <col min="5634" max="5634" width="37.42578125" style="113" customWidth="1"/>
    <col min="5635" max="5635" width="24" style="113" customWidth="1"/>
    <col min="5636" max="5888" width="9.140625" style="113"/>
    <col min="5889" max="5889" width="10.7109375" style="113" customWidth="1"/>
    <col min="5890" max="5890" width="37.42578125" style="113" customWidth="1"/>
    <col min="5891" max="5891" width="24" style="113" customWidth="1"/>
    <col min="5892" max="6144" width="9.140625" style="113"/>
    <col min="6145" max="6145" width="10.7109375" style="113" customWidth="1"/>
    <col min="6146" max="6146" width="37.42578125" style="113" customWidth="1"/>
    <col min="6147" max="6147" width="24" style="113" customWidth="1"/>
    <col min="6148" max="6400" width="9.140625" style="113"/>
    <col min="6401" max="6401" width="10.7109375" style="113" customWidth="1"/>
    <col min="6402" max="6402" width="37.42578125" style="113" customWidth="1"/>
    <col min="6403" max="6403" width="24" style="113" customWidth="1"/>
    <col min="6404" max="6656" width="9.140625" style="113"/>
    <col min="6657" max="6657" width="10.7109375" style="113" customWidth="1"/>
    <col min="6658" max="6658" width="37.42578125" style="113" customWidth="1"/>
    <col min="6659" max="6659" width="24" style="113" customWidth="1"/>
    <col min="6660" max="6912" width="9.140625" style="113"/>
    <col min="6913" max="6913" width="10.7109375" style="113" customWidth="1"/>
    <col min="6914" max="6914" width="37.42578125" style="113" customWidth="1"/>
    <col min="6915" max="6915" width="24" style="113" customWidth="1"/>
    <col min="6916" max="7168" width="9.140625" style="113"/>
    <col min="7169" max="7169" width="10.7109375" style="113" customWidth="1"/>
    <col min="7170" max="7170" width="37.42578125" style="113" customWidth="1"/>
    <col min="7171" max="7171" width="24" style="113" customWidth="1"/>
    <col min="7172" max="7424" width="9.140625" style="113"/>
    <col min="7425" max="7425" width="10.7109375" style="113" customWidth="1"/>
    <col min="7426" max="7426" width="37.42578125" style="113" customWidth="1"/>
    <col min="7427" max="7427" width="24" style="113" customWidth="1"/>
    <col min="7428" max="7680" width="9.140625" style="113"/>
    <col min="7681" max="7681" width="10.7109375" style="113" customWidth="1"/>
    <col min="7682" max="7682" width="37.42578125" style="113" customWidth="1"/>
    <col min="7683" max="7683" width="24" style="113" customWidth="1"/>
    <col min="7684" max="7936" width="9.140625" style="113"/>
    <col min="7937" max="7937" width="10.7109375" style="113" customWidth="1"/>
    <col min="7938" max="7938" width="37.42578125" style="113" customWidth="1"/>
    <col min="7939" max="7939" width="24" style="113" customWidth="1"/>
    <col min="7940" max="8192" width="9.140625" style="113"/>
    <col min="8193" max="8193" width="10.7109375" style="113" customWidth="1"/>
    <col min="8194" max="8194" width="37.42578125" style="113" customWidth="1"/>
    <col min="8195" max="8195" width="24" style="113" customWidth="1"/>
    <col min="8196" max="8448" width="9.140625" style="113"/>
    <col min="8449" max="8449" width="10.7109375" style="113" customWidth="1"/>
    <col min="8450" max="8450" width="37.42578125" style="113" customWidth="1"/>
    <col min="8451" max="8451" width="24" style="113" customWidth="1"/>
    <col min="8452" max="8704" width="9.140625" style="113"/>
    <col min="8705" max="8705" width="10.7109375" style="113" customWidth="1"/>
    <col min="8706" max="8706" width="37.42578125" style="113" customWidth="1"/>
    <col min="8707" max="8707" width="24" style="113" customWidth="1"/>
    <col min="8708" max="8960" width="9.140625" style="113"/>
    <col min="8961" max="8961" width="10.7109375" style="113" customWidth="1"/>
    <col min="8962" max="8962" width="37.42578125" style="113" customWidth="1"/>
    <col min="8963" max="8963" width="24" style="113" customWidth="1"/>
    <col min="8964" max="9216" width="9.140625" style="113"/>
    <col min="9217" max="9217" width="10.7109375" style="113" customWidth="1"/>
    <col min="9218" max="9218" width="37.42578125" style="113" customWidth="1"/>
    <col min="9219" max="9219" width="24" style="113" customWidth="1"/>
    <col min="9220" max="9472" width="9.140625" style="113"/>
    <col min="9473" max="9473" width="10.7109375" style="113" customWidth="1"/>
    <col min="9474" max="9474" width="37.42578125" style="113" customWidth="1"/>
    <col min="9475" max="9475" width="24" style="113" customWidth="1"/>
    <col min="9476" max="9728" width="9.140625" style="113"/>
    <col min="9729" max="9729" width="10.7109375" style="113" customWidth="1"/>
    <col min="9730" max="9730" width="37.42578125" style="113" customWidth="1"/>
    <col min="9731" max="9731" width="24" style="113" customWidth="1"/>
    <col min="9732" max="9984" width="9.140625" style="113"/>
    <col min="9985" max="9985" width="10.7109375" style="113" customWidth="1"/>
    <col min="9986" max="9986" width="37.42578125" style="113" customWidth="1"/>
    <col min="9987" max="9987" width="24" style="113" customWidth="1"/>
    <col min="9988" max="10240" width="9.140625" style="113"/>
    <col min="10241" max="10241" width="10.7109375" style="113" customWidth="1"/>
    <col min="10242" max="10242" width="37.42578125" style="113" customWidth="1"/>
    <col min="10243" max="10243" width="24" style="113" customWidth="1"/>
    <col min="10244" max="10496" width="9.140625" style="113"/>
    <col min="10497" max="10497" width="10.7109375" style="113" customWidth="1"/>
    <col min="10498" max="10498" width="37.42578125" style="113" customWidth="1"/>
    <col min="10499" max="10499" width="24" style="113" customWidth="1"/>
    <col min="10500" max="10752" width="9.140625" style="113"/>
    <col min="10753" max="10753" width="10.7109375" style="113" customWidth="1"/>
    <col min="10754" max="10754" width="37.42578125" style="113" customWidth="1"/>
    <col min="10755" max="10755" width="24" style="113" customWidth="1"/>
    <col min="10756" max="11008" width="9.140625" style="113"/>
    <col min="11009" max="11009" width="10.7109375" style="113" customWidth="1"/>
    <col min="11010" max="11010" width="37.42578125" style="113" customWidth="1"/>
    <col min="11011" max="11011" width="24" style="113" customWidth="1"/>
    <col min="11012" max="11264" width="9.140625" style="113"/>
    <col min="11265" max="11265" width="10.7109375" style="113" customWidth="1"/>
    <col min="11266" max="11266" width="37.42578125" style="113" customWidth="1"/>
    <col min="11267" max="11267" width="24" style="113" customWidth="1"/>
    <col min="11268" max="11520" width="9.140625" style="113"/>
    <col min="11521" max="11521" width="10.7109375" style="113" customWidth="1"/>
    <col min="11522" max="11522" width="37.42578125" style="113" customWidth="1"/>
    <col min="11523" max="11523" width="24" style="113" customWidth="1"/>
    <col min="11524" max="11776" width="9.140625" style="113"/>
    <col min="11777" max="11777" width="10.7109375" style="113" customWidth="1"/>
    <col min="11778" max="11778" width="37.42578125" style="113" customWidth="1"/>
    <col min="11779" max="11779" width="24" style="113" customWidth="1"/>
    <col min="11780" max="12032" width="9.140625" style="113"/>
    <col min="12033" max="12033" width="10.7109375" style="113" customWidth="1"/>
    <col min="12034" max="12034" width="37.42578125" style="113" customWidth="1"/>
    <col min="12035" max="12035" width="24" style="113" customWidth="1"/>
    <col min="12036" max="12288" width="9.140625" style="113"/>
    <col min="12289" max="12289" width="10.7109375" style="113" customWidth="1"/>
    <col min="12290" max="12290" width="37.42578125" style="113" customWidth="1"/>
    <col min="12291" max="12291" width="24" style="113" customWidth="1"/>
    <col min="12292" max="12544" width="9.140625" style="113"/>
    <col min="12545" max="12545" width="10.7109375" style="113" customWidth="1"/>
    <col min="12546" max="12546" width="37.42578125" style="113" customWidth="1"/>
    <col min="12547" max="12547" width="24" style="113" customWidth="1"/>
    <col min="12548" max="12800" width="9.140625" style="113"/>
    <col min="12801" max="12801" width="10.7109375" style="113" customWidth="1"/>
    <col min="12802" max="12802" width="37.42578125" style="113" customWidth="1"/>
    <col min="12803" max="12803" width="24" style="113" customWidth="1"/>
    <col min="12804" max="13056" width="9.140625" style="113"/>
    <col min="13057" max="13057" width="10.7109375" style="113" customWidth="1"/>
    <col min="13058" max="13058" width="37.42578125" style="113" customWidth="1"/>
    <col min="13059" max="13059" width="24" style="113" customWidth="1"/>
    <col min="13060" max="13312" width="9.140625" style="113"/>
    <col min="13313" max="13313" width="10.7109375" style="113" customWidth="1"/>
    <col min="13314" max="13314" width="37.42578125" style="113" customWidth="1"/>
    <col min="13315" max="13315" width="24" style="113" customWidth="1"/>
    <col min="13316" max="13568" width="9.140625" style="113"/>
    <col min="13569" max="13569" width="10.7109375" style="113" customWidth="1"/>
    <col min="13570" max="13570" width="37.42578125" style="113" customWidth="1"/>
    <col min="13571" max="13571" width="24" style="113" customWidth="1"/>
    <col min="13572" max="13824" width="9.140625" style="113"/>
    <col min="13825" max="13825" width="10.7109375" style="113" customWidth="1"/>
    <col min="13826" max="13826" width="37.42578125" style="113" customWidth="1"/>
    <col min="13827" max="13827" width="24" style="113" customWidth="1"/>
    <col min="13828" max="14080" width="9.140625" style="113"/>
    <col min="14081" max="14081" width="10.7109375" style="113" customWidth="1"/>
    <col min="14082" max="14082" width="37.42578125" style="113" customWidth="1"/>
    <col min="14083" max="14083" width="24" style="113" customWidth="1"/>
    <col min="14084" max="14336" width="9.140625" style="113"/>
    <col min="14337" max="14337" width="10.7109375" style="113" customWidth="1"/>
    <col min="14338" max="14338" width="37.42578125" style="113" customWidth="1"/>
    <col min="14339" max="14339" width="24" style="113" customWidth="1"/>
    <col min="14340" max="14592" width="9.140625" style="113"/>
    <col min="14593" max="14593" width="10.7109375" style="113" customWidth="1"/>
    <col min="14594" max="14594" width="37.42578125" style="113" customWidth="1"/>
    <col min="14595" max="14595" width="24" style="113" customWidth="1"/>
    <col min="14596" max="14848" width="9.140625" style="113"/>
    <col min="14849" max="14849" width="10.7109375" style="113" customWidth="1"/>
    <col min="14850" max="14850" width="37.42578125" style="113" customWidth="1"/>
    <col min="14851" max="14851" width="24" style="113" customWidth="1"/>
    <col min="14852" max="15104" width="9.140625" style="113"/>
    <col min="15105" max="15105" width="10.7109375" style="113" customWidth="1"/>
    <col min="15106" max="15106" width="37.42578125" style="113" customWidth="1"/>
    <col min="15107" max="15107" width="24" style="113" customWidth="1"/>
    <col min="15108" max="15360" width="9.140625" style="113"/>
    <col min="15361" max="15361" width="10.7109375" style="113" customWidth="1"/>
    <col min="15362" max="15362" width="37.42578125" style="113" customWidth="1"/>
    <col min="15363" max="15363" width="24" style="113" customWidth="1"/>
    <col min="15364" max="15616" width="9.140625" style="113"/>
    <col min="15617" max="15617" width="10.7109375" style="113" customWidth="1"/>
    <col min="15618" max="15618" width="37.42578125" style="113" customWidth="1"/>
    <col min="15619" max="15619" width="24" style="113" customWidth="1"/>
    <col min="15620" max="15872" width="9.140625" style="113"/>
    <col min="15873" max="15873" width="10.7109375" style="113" customWidth="1"/>
    <col min="15874" max="15874" width="37.42578125" style="113" customWidth="1"/>
    <col min="15875" max="15875" width="24" style="113" customWidth="1"/>
    <col min="15876" max="16128" width="9.140625" style="113"/>
    <col min="16129" max="16129" width="10.7109375" style="113" customWidth="1"/>
    <col min="16130" max="16130" width="37.42578125" style="113" customWidth="1"/>
    <col min="16131" max="16131" width="24" style="113" customWidth="1"/>
    <col min="16132" max="16384" width="9.140625" style="113"/>
  </cols>
  <sheetData>
    <row r="1" spans="1:3" ht="105.75" customHeight="1">
      <c r="A1" s="701" t="s">
        <v>929</v>
      </c>
      <c r="B1" s="702"/>
      <c r="C1" s="702"/>
    </row>
    <row r="2" spans="1:3">
      <c r="A2" s="619"/>
      <c r="B2" s="619"/>
      <c r="C2" s="619"/>
    </row>
    <row r="3" spans="1:3">
      <c r="A3" s="703" t="s">
        <v>934</v>
      </c>
      <c r="B3" s="703"/>
      <c r="C3" s="703"/>
    </row>
    <row r="4" spans="1:3">
      <c r="A4" s="620"/>
      <c r="B4" s="620"/>
      <c r="C4" s="620"/>
    </row>
    <row r="5" spans="1:3" ht="51">
      <c r="A5" s="621" t="s">
        <v>880</v>
      </c>
      <c r="B5" s="621" t="s">
        <v>232</v>
      </c>
      <c r="C5" s="621" t="s">
        <v>881</v>
      </c>
    </row>
    <row r="6" spans="1:3">
      <c r="A6" s="622"/>
      <c r="B6" s="623" t="s">
        <v>882</v>
      </c>
      <c r="C6" s="624"/>
    </row>
    <row r="7" spans="1:3">
      <c r="A7" s="625">
        <v>1</v>
      </c>
      <c r="B7" s="626" t="s">
        <v>885</v>
      </c>
      <c r="C7" s="627"/>
    </row>
    <row r="8" spans="1:3">
      <c r="A8" s="625">
        <v>2</v>
      </c>
      <c r="B8" s="626" t="s">
        <v>887</v>
      </c>
      <c r="C8" s="627"/>
    </row>
    <row r="9" spans="1:3" ht="25.5">
      <c r="A9" s="625">
        <v>3</v>
      </c>
      <c r="B9" s="626" t="s">
        <v>888</v>
      </c>
      <c r="C9" s="627"/>
    </row>
    <row r="10" spans="1:3">
      <c r="A10" s="625">
        <v>4</v>
      </c>
      <c r="B10" s="626" t="s">
        <v>890</v>
      </c>
      <c r="C10" s="627"/>
    </row>
    <row r="11" spans="1:3">
      <c r="A11" s="625">
        <v>5</v>
      </c>
      <c r="B11" s="626" t="s">
        <v>889</v>
      </c>
      <c r="C11" s="627"/>
    </row>
    <row r="12" spans="1:3">
      <c r="A12" s="625">
        <v>6</v>
      </c>
      <c r="B12" s="626" t="s">
        <v>886</v>
      </c>
      <c r="C12" s="627"/>
    </row>
    <row r="13" spans="1:3">
      <c r="A13" s="704" t="s">
        <v>883</v>
      </c>
      <c r="B13" s="704"/>
      <c r="C13" s="628"/>
    </row>
    <row r="14" spans="1:3">
      <c r="A14" s="704" t="s">
        <v>896</v>
      </c>
      <c r="B14" s="704"/>
      <c r="C14" s="629"/>
    </row>
    <row r="15" spans="1:3">
      <c r="A15" s="704" t="s">
        <v>884</v>
      </c>
      <c r="B15" s="704"/>
      <c r="C15" s="628"/>
    </row>
  </sheetData>
  <mergeCells count="5">
    <mergeCell ref="A1:C1"/>
    <mergeCell ref="A3:C3"/>
    <mergeCell ref="A13:B13"/>
    <mergeCell ref="A14:B14"/>
    <mergeCell ref="A15:B15"/>
  </mergeCells>
  <pageMargins left="0.9055118110236221" right="0.31496062992125984" top="0.35433070866141736" bottom="0.55118110236220474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</vt:i4>
      </vt:variant>
    </vt:vector>
  </HeadingPairs>
  <TitlesOfParts>
    <vt:vector size="9" baseType="lpstr">
      <vt:lpstr>{965AD0B32C57411CC1788A05F9BCE}</vt:lpstr>
      <vt:lpstr>branża drogowa-535mb</vt:lpstr>
      <vt:lpstr>branża drogowa-3371mb</vt:lpstr>
      <vt:lpstr>branża drogowa-3371mb serwisowa</vt:lpstr>
      <vt:lpstr>branża mostowa-przepust</vt:lpstr>
      <vt:lpstr>branża mostowa-most</vt:lpstr>
      <vt:lpstr>branża drogowa-przepust skrzynk</vt:lpstr>
      <vt:lpstr>Tabela elementów scalonych</vt:lpstr>
      <vt:lpstr>'branża drogowa-przepust skrzynk'!Obszar_wydruku</vt:lpstr>
    </vt:vector>
  </TitlesOfParts>
  <Company>mbz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PZD</cp:lastModifiedBy>
  <cp:lastPrinted>2016-10-05T07:04:40Z</cp:lastPrinted>
  <dcterms:created xsi:type="dcterms:W3CDTF">2015-04-01T11:10:20Z</dcterms:created>
  <dcterms:modified xsi:type="dcterms:W3CDTF">2017-03-17T09:17:59Z</dcterms:modified>
</cp:coreProperties>
</file>